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C:\Users\ddegrego\AppData\Local\Microsoft\Windows\INetCache\Content.Outlook\FS3833RT\"/>
    </mc:Choice>
  </mc:AlternateContent>
  <xr:revisionPtr revIDLastSave="0" documentId="8_{DAB22979-2761-439C-9106-A639A9A2BA43}" xr6:coauthVersionLast="47" xr6:coauthVersionMax="47" xr10:uidLastSave="{00000000-0000-0000-0000-000000000000}"/>
  <bookViews>
    <workbookView xWindow="28680" yWindow="-3480" windowWidth="29040" windowHeight="15840" xr2:uid="{00000000-000D-0000-FFFF-FFFF00000000}"/>
  </bookViews>
  <sheets>
    <sheet name="Summary and sign-off" sheetId="13" r:id="rId1"/>
    <sheet name="Travel" sheetId="1" r:id="rId2"/>
    <sheet name="Hospitality" sheetId="2" r:id="rId3"/>
    <sheet name="All other expenses" sheetId="3" r:id="rId4"/>
    <sheet name="Gifts and benefits" sheetId="4" r:id="rId5"/>
  </sheets>
  <definedNames>
    <definedName name="_xlnm.Print_Area" localSheetId="3">'All other expenses'!$A$1:$E$37</definedName>
    <definedName name="_xlnm.Print_Area" localSheetId="4">'Gifts and benefits'!$A$1:$F$36</definedName>
    <definedName name="_xlnm.Print_Area" localSheetId="2">Hospitality!$A$1:$E$32</definedName>
    <definedName name="_xlnm.Print_Area" localSheetId="0">'Summary and sign-off'!$A$1:$F$23</definedName>
    <definedName name="_xlnm.Print_Area" localSheetId="1">Travel!$A$1:$E$129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5" i="4" l="1"/>
  <c r="C31" i="3"/>
  <c r="C25" i="2"/>
  <c r="C100" i="1"/>
  <c r="C118" i="1"/>
  <c r="C31" i="1"/>
  <c r="B6" i="13" l="1"/>
  <c r="E60" i="13"/>
  <c r="C60" i="13"/>
  <c r="C27" i="4"/>
  <c r="C26" i="4"/>
  <c r="B60" i="13" l="1"/>
  <c r="B59" i="13"/>
  <c r="D59" i="13"/>
  <c r="B58" i="13"/>
  <c r="D58" i="13"/>
  <c r="D57" i="13"/>
  <c r="B57" i="13"/>
  <c r="D56" i="13"/>
  <c r="B56" i="13"/>
  <c r="D55" i="13"/>
  <c r="B55" i="13"/>
  <c r="B2" i="4"/>
  <c r="B3" i="4"/>
  <c r="B2" i="3"/>
  <c r="B3" i="3"/>
  <c r="B2" i="2"/>
  <c r="B3" i="2"/>
  <c r="B2" i="1"/>
  <c r="B3" i="1"/>
  <c r="F58" i="13" l="1"/>
  <c r="D25" i="2" s="1"/>
  <c r="F60" i="13"/>
  <c r="E25" i="4" s="1"/>
  <c r="F59" i="13"/>
  <c r="D31" i="3" s="1"/>
  <c r="F57" i="13"/>
  <c r="D118" i="1" s="1"/>
  <c r="F56" i="13"/>
  <c r="D100" i="1" s="1"/>
  <c r="F55" i="13"/>
  <c r="D31" i="1" s="1"/>
  <c r="C13" i="13"/>
  <c r="C12" i="13"/>
  <c r="C11" i="13"/>
  <c r="C16" i="13" l="1"/>
  <c r="C17" i="13"/>
  <c r="B5" i="4" l="1"/>
  <c r="B4" i="4"/>
  <c r="B5" i="3"/>
  <c r="B4" i="3"/>
  <c r="B5" i="2"/>
  <c r="B4" i="2"/>
  <c r="B5" i="1"/>
  <c r="B4" i="1"/>
  <c r="C15" i="13" l="1"/>
  <c r="F12" i="13" l="1"/>
  <c r="C25" i="4"/>
  <c r="F11" i="13" s="1"/>
  <c r="F13" i="13" l="1"/>
  <c r="B118" i="1"/>
  <c r="B17" i="13" s="1"/>
  <c r="B100" i="1"/>
  <c r="B16" i="13" s="1"/>
  <c r="B31" i="1"/>
  <c r="B15" i="13" s="1"/>
  <c r="B31" i="3" l="1"/>
  <c r="B13" i="13" s="1"/>
  <c r="B25" i="2"/>
  <c r="B12" i="13" s="1"/>
  <c r="B11" i="13" l="1"/>
  <c r="B12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tc={E81E3CD4-146C-4E96-B12A-74A55262DB31}</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34"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C34" authorId="1" shapeId="0" xr:uid="{E81E3CD4-146C-4E96-B12A-74A55262DB31}">
      <text>
        <t xml:space="preserve">[Threaded comment]
Your version of Excel allows you to read this threaded comment; however, any edits to it will get removed if the file is opened in a newer version of Excel. Learn more: https://go.microsoft.com/fwlink/?linkid=870924
Comment:
    Please add more details about the purpose of the travel for each line
Reply:
    Indicated the travel to and from 
</t>
      </text>
    </comment>
    <comment ref="A103"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<sst xmlns="http://schemas.openxmlformats.org/spreadsheetml/2006/main" count="437" uniqueCount="240">
  <si>
    <t>Hospitality</t>
  </si>
  <si>
    <t>Gifts and benefits</t>
  </si>
  <si>
    <t>Secretary or Chief Executive Expenses, Gifts and Benefits Disclosure - summary &amp; sign-off*</t>
  </si>
  <si>
    <t>Organisation Name*</t>
  </si>
  <si>
    <t>Secretary or Chief Executive**</t>
  </si>
  <si>
    <t>Disclosure period start***</t>
  </si>
  <si>
    <t>Disclosure period end***</t>
  </si>
  <si>
    <t>Agency totals check</t>
  </si>
  <si>
    <t>Secretary or Chief Executive approval****</t>
  </si>
  <si>
    <t>This disclosure has not yet been approved by the Departmental Secretary or Chief Executive</t>
  </si>
  <si>
    <t>Other sign-off****</t>
  </si>
  <si>
    <t>Type here who else has approved this disclosure</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</si>
  <si>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</si>
  <si>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</si>
  <si>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</si>
  <si>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</si>
  <si>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</si>
  <si>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</si>
  <si>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</si>
  <si>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</si>
  <si>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</si>
  <si>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</si>
  <si>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</si>
  <si>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</si>
  <si>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</si>
  <si>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</si>
  <si>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</si>
  <si>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or Acting Departmental secretary or Chief Executive</t>
  </si>
  <si>
    <t>*** Update if a shorter or different period is covered</t>
  </si>
  <si>
    <t>**** This disclosure must be approved by the Departmental secretary or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</si>
  <si>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</si>
  <si>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</si>
  <si>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</si>
  <si>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</si>
  <si>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</si>
  <si>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</si>
  <si>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</si>
  <si>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</si>
  <si>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</si>
  <si>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</si>
  <si>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</si>
  <si>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Departmental Secretary or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</si>
  <si>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</si>
  <si>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</si>
  <si>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</si>
  <si>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</si>
  <si>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</si>
  <si>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</si>
  <si>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</si>
  <si>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</si>
  <si>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</si>
  <si>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</si>
  <si>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</si>
  <si>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</si>
  <si>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</si>
  <si>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</si>
  <si>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</si>
  <si>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</si>
  <si>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</si>
  <si>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</si>
  <si>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</si>
  <si>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Public Service Secretary or Chief Executive Expense Disclosure</t>
  </si>
  <si>
    <t xml:space="preserve">Organisation Name </t>
  </si>
  <si>
    <t>Public Service Secretary or Chief Executive</t>
  </si>
  <si>
    <t>Disclosure period start</t>
  </si>
  <si>
    <t>Disclosure period end</t>
  </si>
  <si>
    <t>GST on costs</t>
  </si>
  <si>
    <t>International, domestic and local travel expenses</t>
  </si>
  <si>
    <t>All expenses incurred by Public Service secretary or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</si>
  <si>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</si>
  <si>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</si>
  <si>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</si>
  <si>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</si>
  <si>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</si>
  <si>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</si>
  <si>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</si>
  <si>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</si>
  <si>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</si>
  <si>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</si>
  <si>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</si>
  <si>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</si>
  <si>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</si>
  <si>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</si>
  <si>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</si>
  <si>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</si>
  <si>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</si>
  <si>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</si>
  <si>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</si>
  <si>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</si>
  <si>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</si>
  <si>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</si>
  <si>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Public Service secretary or chief executive in the context of their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</si>
  <si>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</si>
  <si>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</si>
  <si>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</si>
  <si>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</si>
  <si>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</si>
  <si>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</si>
  <si>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</si>
  <si>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</si>
  <si>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Public Service secretary or Chief Executive</t>
  </si>
  <si>
    <t>All Other Expenses</t>
  </si>
  <si>
    <t>All other expenditure incurred by the Public Service secretary or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</si>
  <si>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PSC)</t>
    </r>
  </si>
  <si>
    <r>
      <t xml:space="preserve">Type of expense
</t>
    </r>
    <r>
      <rPr>
        <sz val="10"/>
        <color theme="0"/>
        <rFont val="Arial"/>
        <family val="2"/>
      </rPr>
      <t>(e.g. phone and data costs, membership fees)</t>
    </r>
  </si>
  <si>
    <t xml:space="preserve">Total other expenses </t>
  </si>
  <si>
    <t>Notes</t>
  </si>
  <si>
    <t>Public Service Secretary or 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</si>
  <si>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</si>
  <si>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</si>
  <si>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Public Service secretary or chief executive by people external to the Public Service.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</si>
  <si>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</si>
  <si>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</si>
  <si>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</si>
  <si>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</si>
  <si>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</si>
  <si>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</si>
  <si>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</si>
  <si>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</si>
  <si>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</si>
  <si>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</si>
  <si>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</si>
  <si>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 xml:space="preserve"> Card Fee</t>
  </si>
  <si>
    <t>Taxi</t>
  </si>
  <si>
    <t>Account fee - November</t>
  </si>
  <si>
    <t>Account fee - December</t>
  </si>
  <si>
    <t xml:space="preserve">Wellington </t>
  </si>
  <si>
    <t xml:space="preserve">Taxi </t>
  </si>
  <si>
    <t>Rami Rahal</t>
  </si>
  <si>
    <t>Account fee - January</t>
  </si>
  <si>
    <t>Account fee - February</t>
  </si>
  <si>
    <t>Account fee - March</t>
  </si>
  <si>
    <t>Account fee - April</t>
  </si>
  <si>
    <t>Account fee - May</t>
  </si>
  <si>
    <t>Account fee - June</t>
  </si>
  <si>
    <t>Uber</t>
  </si>
  <si>
    <t>Melbourne - Australia</t>
  </si>
  <si>
    <t>Uber ride to Domestic Airport ahead of Gisborne Hospital visit.</t>
  </si>
  <si>
    <t xml:space="preserve">Uber </t>
  </si>
  <si>
    <t>Travel to dinner with ICBP who travelled to visit Te Aho from the UK.</t>
  </si>
  <si>
    <t>Auckland</t>
  </si>
  <si>
    <t>Napier</t>
  </si>
  <si>
    <t xml:space="preserve">Cancer Control Agency </t>
  </si>
  <si>
    <t xml:space="preserve">Accomodation </t>
  </si>
  <si>
    <t>Taxi from airport to accomodation for World Cancer Leadership Summit</t>
  </si>
  <si>
    <t>Travel to and from World Indigenous Cancer Conference</t>
  </si>
  <si>
    <t>California -USA</t>
  </si>
  <si>
    <t xml:space="preserve">Christchurch </t>
  </si>
  <si>
    <t xml:space="preserve">Dunedin </t>
  </si>
  <si>
    <t xml:space="preserve">Meals purchased for during visit to Hamilton hospital </t>
  </si>
  <si>
    <t>Meal</t>
  </si>
  <si>
    <t xml:space="preserve">Hamilton </t>
  </si>
  <si>
    <t>Flight</t>
  </si>
  <si>
    <t>Accomodation</t>
  </si>
  <si>
    <t xml:space="preserve">Flight </t>
  </si>
  <si>
    <t xml:space="preserve">Te Manawa Taki Visit- Wadestown/ Wilton to Airport </t>
  </si>
  <si>
    <t xml:space="preserve">Te Manawa Taki Visit- Meals purchased for during visit to Hamilton hospital </t>
  </si>
  <si>
    <t xml:space="preserve">Te Manawa Taki Visit- Flight to Hamilton </t>
  </si>
  <si>
    <t>Te Manawa Taki Visit- Hotel from 5 to 7 March</t>
  </si>
  <si>
    <t>Flight Wellington to Auckland -Intro To StakeholdersWhakawhanaungatangaAs New Ce Of Taotk</t>
  </si>
  <si>
    <t>Flight Wellington to Hamilton -In Person Hui WithStakeholdersHe Ahuru Mowai</t>
  </si>
  <si>
    <t>Cancellation fee</t>
  </si>
  <si>
    <t>Rydges Auckland Hotel 3 to 4 Sep  -Intro To StakeholdersWhakawhanaungatangaAs New Ce Of Taotk</t>
  </si>
  <si>
    <t xml:space="preserve">accomodation </t>
  </si>
  <si>
    <t>NZSO CONFERENCE</t>
  </si>
  <si>
    <t>World Cancer Ldrship Summit</t>
  </si>
  <si>
    <t xml:space="preserve">Flights </t>
  </si>
  <si>
    <t xml:space="preserve">Los Angeles - USA </t>
  </si>
  <si>
    <t xml:space="preserve">Wellington to Auckland - Hospital visit </t>
  </si>
  <si>
    <t xml:space="preserve">Gisborne </t>
  </si>
  <si>
    <t xml:space="preserve">Flight Wellington to Gisborne for Hospital visit </t>
  </si>
  <si>
    <t xml:space="preserve">Accomodation for hospital visit </t>
  </si>
  <si>
    <t xml:space="preserve">Flight from Wellington to Gisborne for hospital visit </t>
  </si>
  <si>
    <t>New Plymouth</t>
  </si>
  <si>
    <t>Flights from Wellington to New Plymouth for hospital visit</t>
  </si>
  <si>
    <t xml:space="preserve">accomodation in New Plymouth for hospital visit </t>
  </si>
  <si>
    <t xml:space="preserve">Kerikeri </t>
  </si>
  <si>
    <t>Whangarei</t>
  </si>
  <si>
    <t xml:space="preserve">Accomodaition </t>
  </si>
  <si>
    <t xml:space="preserve">Dinner with ICBP who visited Te Aho from the UK. 9 Guests attended the dinner </t>
  </si>
  <si>
    <t>Melbourne</t>
  </si>
  <si>
    <t>Dinner with overseas Cancer organisations during WICC Conference -</t>
  </si>
  <si>
    <t>Dinner for 13 people</t>
  </si>
  <si>
    <t>Dinner for 9 people</t>
  </si>
  <si>
    <t>Pullman Hotel, Melbourne to the Airport. World Indigenous Cancer Conference</t>
  </si>
  <si>
    <t>Vivan Street to Wellington airport - Southern Hub visit</t>
  </si>
  <si>
    <t>Taxi to Wellington Airport - Southern Hub visit</t>
  </si>
  <si>
    <t>Taxi from Christchurch airport - Southern Hub visit</t>
  </si>
  <si>
    <t>Hotel Christchurch - Southern Hub visit</t>
  </si>
  <si>
    <t>Taxi to Christchurch airport - Southern Hub visit</t>
  </si>
  <si>
    <t>Taxi from Dunedin Airport - Southern Hub visit</t>
  </si>
  <si>
    <t>Hotel Dunedin - Southern Hub visit</t>
  </si>
  <si>
    <t>Taxi from Wellington airport - Southern Hub visit</t>
  </si>
  <si>
    <t>Vivan Street to Wellington airport - Northern Hub visit</t>
  </si>
  <si>
    <t>Rydges Auckland 6 Sep - Northern Hub visit</t>
  </si>
  <si>
    <t>From 666 Great South Road to Auckland Domestic - Northern Hub visit</t>
  </si>
  <si>
    <t>Cancellation for flight from Wellington to Rotorua - NZ Society for Oncology conference (NZSO)</t>
  </si>
  <si>
    <t>Flight Wellington to Napier - NZSO conference</t>
  </si>
  <si>
    <t>Vivan Street to Wellington airport - NZSO conference</t>
  </si>
  <si>
    <t>Wellington airport to Vivan Street - NZSO conference</t>
  </si>
  <si>
    <t>City to Napier airport - NZSO conference</t>
  </si>
  <si>
    <t>Wellington airport to Vivan Street - National Quality Forum meeting (NQF)</t>
  </si>
  <si>
    <t>Ngaio/Khandallaharea to airport - World Cancer Leadership Summit</t>
  </si>
  <si>
    <t>Wellington airport to Jville/newlands - Return from World Cancer Leadership Summit</t>
  </si>
  <si>
    <t>Wadestown/ Wilton to Airport - Te Tai Tokerau/Northland Hub visit</t>
  </si>
  <si>
    <t>Flight Wellington to Whangarei - Te Tai Tokerau/Northland Hub visit</t>
  </si>
  <si>
    <t>Accomodation in Whangarei - Te Tai Tokerau/Northland Hub visit</t>
  </si>
  <si>
    <t>Accommodation in Kerikeri - Te Tai Tokerau/Northland Hub visit</t>
  </si>
  <si>
    <t>Flight from Keri Keri to Wellington - Te Tai Tokerau/Northland Hub visit</t>
  </si>
  <si>
    <t>Wadestown/ Wilton to Airport - Clinical Assembly Meeting held at the Rydges Hotel by the airport</t>
  </si>
  <si>
    <t>Airport to Wadestown/ Wilton - Clinical Assembly Meeting held at the Rydges Hotel by the airport</t>
  </si>
  <si>
    <t>Wadestown/ Wilton to Airport - Visit to Hawkes Bay hospital</t>
  </si>
  <si>
    <t>Airport to Wadestown/ Wilton - Visit to Hawkes Bay hospital</t>
  </si>
  <si>
    <t>From 666 Great South Road to Auckland Domestic - New Plymouth Hopsital visit</t>
  </si>
  <si>
    <t>Wadestown/ Wilton to Airport - New Plymouth Hopsital visit</t>
  </si>
  <si>
    <t>Airport to Omata Village - New Plymouth Hospital visit</t>
  </si>
  <si>
    <t>Wellington airport to Jville/ Churton park - New Plymouth Hospital visit</t>
  </si>
  <si>
    <t>Airport to Wadestown/ Wilton - Te Manawa Taki Visit</t>
  </si>
  <si>
    <t>Wadestown/ Wilton to Airport - World Indigenous Cancer Conference Melbourne</t>
  </si>
  <si>
    <t>Airport to Wadestown/ Wilton - World Indigenous Cancer Conference Melbourne</t>
  </si>
  <si>
    <t>Airport toThorndon - Gisborne Hospital visit return to work</t>
  </si>
  <si>
    <t>Airport toThorndon - Return to work from Haematology Working Group meeting located at Rydges Hotel by the Airport</t>
  </si>
  <si>
    <t>Wadestown/ Wilton to Airport - Attendance at Haematology Working Group meeting located at Rydges Hotel by the Airport</t>
  </si>
  <si>
    <t>Wadestown/ Wilton to Airport - Attendance at Clinical Assembly Meeting at Rydges Hotel by the Airport</t>
  </si>
  <si>
    <t>Airport to Wadestown/ Wilton - Return from Clinical Assembly Meeting at Rydges Hotel by the Airport</t>
  </si>
  <si>
    <t>Wadestown/ Wilton to Airport - ROWG Meeting located at Rydges Hotel by the Airport</t>
  </si>
  <si>
    <t>Airport to Wadestown/ Wilton - Return from ROWG Meeting located at Rydges Hotel by the Airport</t>
  </si>
  <si>
    <t>Wadestown/ Wilton to Airport - MOWG Meeting located at Rydges Hotel by the Airport</t>
  </si>
  <si>
    <t>Airport to Wadestown/ Wilton - Return from MOWG Meeting located at Rydges Hotel by the Airport</t>
  </si>
  <si>
    <t>Wadestown/ Wilton to Mt Cook - Wellington Hospital visit</t>
  </si>
  <si>
    <t>Mt cook to Wadestown - Wellington Hospital visit</t>
  </si>
  <si>
    <t>Wadestown/ Wilton to Mt Vic- Cambridge - Te Whatu Ora ELT Meeting</t>
  </si>
  <si>
    <t>133 Molesworth street to Dixon Street - Meeting with Sarah Fitt from Pharmac</t>
  </si>
  <si>
    <t>133 Molesworth street to Mt Vic- Cambridge - Te Whatu Ora ELT Meeting</t>
  </si>
  <si>
    <t>Mt Vic- Cambridge to 133 Molesworth Street - Te Whatu Ora ELT Meeting</t>
  </si>
  <si>
    <t>Wadestown/ Wilton to 69 Tory Street - Te Whatu Ora ELT Meeting</t>
  </si>
  <si>
    <t>Taxi from Pullman Hotel to the Airport</t>
  </si>
  <si>
    <t>Accommodation, Meals, Sundry</t>
  </si>
  <si>
    <t>Flight from Wellington to Christchurch - Southern Hub visit</t>
  </si>
  <si>
    <t>Accomodation and meals for World Cancer Leadership Summit 15 to 17 Oct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</si>
</sst>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30"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i/>
      <sz val="10"/>
      <color theme="1"/>
      <name val="Arial"/>
      <family val="2"/>
    </font>
    <font>
      <b/>
      <i/>
      <sz val="10"/>
      <color theme="1"/>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b/>
      <sz val="14"/>
      <color theme="0"/>
      <name val="Arial"/>
      <family val="2"/>
    </font>
  </fonts>
  <fills count="11">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s>
  <borders count="10">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2">
    <xf numFmtId="0" fontId="0" fillId="0" borderId="0"/>
    <xf numFmtId="165" fontId="19" fillId="0" borderId="0" applyFont="0" applyFill="0" applyBorder="0" applyAlignment="0" applyProtection="0"/>
  </cellStyleXfs>
  <cellXfs count="147">
    <xf numFmtId="0" fontId="0" fillId="0" borderId="0" xfId="0"/>
    <xf numFmtId="0" fontId="0" fillId="0" borderId="0" xfId="0" applyAlignment="1" applyProtection="1">
      <alignment wrapText="1"/>
      <protection locked="0"/>
    </xf>
    <xf numFmtId="0" fontId="0" fillId="0" borderId="0" xfId="0" applyProtection="1">
      <protection locked="0"/>
    </xf>
    <xf numFmtId="0" fontId="14" fillId="2" borderId="0" xfId="0" applyFont="1" applyFill="1" applyAlignment="1">
      <alignment vertical="center" wrapText="1" readingOrder="1"/>
    </xf>
    <xf numFmtId="0" fontId="0" fillId="5" borderId="0" xfId="0" applyFill="1" applyAlignment="1">
      <alignment wrapText="1"/>
    </xf>
    <xf numFmtId="0" fontId="14" fillId="0" borderId="0" xfId="0" applyFont="1" applyAlignment="1">
      <alignment vertical="center" wrapText="1" readingOrder="1"/>
    </xf>
    <xf numFmtId="0" fontId="13" fillId="0" borderId="0" xfId="0" applyFont="1" applyAlignment="1">
      <alignment vertical="center" wrapText="1" readingOrder="1"/>
    </xf>
    <xf numFmtId="0" fontId="17" fillId="0" borderId="0" xfId="0" applyFont="1" applyAlignment="1">
      <alignment vertical="center" wrapText="1" readingOrder="1"/>
    </xf>
    <xf numFmtId="0" fontId="17" fillId="0" borderId="3" xfId="0" applyFont="1" applyBorder="1" applyAlignment="1">
      <alignment vertical="center" wrapText="1" readingOrder="1"/>
    </xf>
    <xf numFmtId="0" fontId="24"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2" fillId="0" borderId="0" xfId="0" applyFont="1"/>
    <xf numFmtId="166" fontId="21" fillId="0" borderId="0" xfId="0" applyNumberFormat="1" applyFont="1" applyAlignment="1">
      <alignment vertical="center" wrapText="1"/>
    </xf>
    <xf numFmtId="0" fontId="15"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0" fillId="0" borderId="0" xfId="0" applyFont="1" applyAlignment="1">
      <alignment vertical="center" wrapText="1" readingOrder="1"/>
    </xf>
    <xf numFmtId="0" fontId="16"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5" fillId="3" borderId="0" xfId="0" applyFont="1" applyFill="1" applyAlignment="1">
      <alignment vertical="center" wrapText="1" readingOrder="1"/>
    </xf>
    <xf numFmtId="0" fontId="12" fillId="3" borderId="0" xfId="0" applyFont="1" applyFill="1"/>
    <xf numFmtId="1" fontId="17" fillId="0" borderId="5" xfId="0" applyNumberFormat="1" applyFont="1" applyBorder="1" applyAlignment="1">
      <alignment horizontal="center" vertical="center" wrapText="1"/>
    </xf>
    <xf numFmtId="0" fontId="11" fillId="0" borderId="0" xfId="0" applyFont="1" applyAlignment="1">
      <alignment vertical="center"/>
    </xf>
    <xf numFmtId="1" fontId="13" fillId="0" borderId="0" xfId="0" applyNumberFormat="1" applyFont="1" applyAlignment="1">
      <alignment horizontal="center" vertical="center" wrapText="1"/>
    </xf>
    <xf numFmtId="165" fontId="13" fillId="0" borderId="0" xfId="1" applyFont="1" applyFill="1" applyBorder="1" applyAlignment="1" applyProtection="1">
      <alignment vertical="center" wrapText="1" readingOrder="1"/>
    </xf>
    <xf numFmtId="0" fontId="11" fillId="0" borderId="0" xfId="0" applyFont="1" applyAlignment="1">
      <alignment vertical="center" wrapText="1"/>
    </xf>
    <xf numFmtId="0" fontId="0" fillId="5" borderId="0" xfId="0" applyFill="1" applyAlignment="1">
      <alignment horizontal="left" vertical="top"/>
    </xf>
    <xf numFmtId="0" fontId="15" fillId="3" borderId="0" xfId="0" applyFont="1" applyFill="1" applyAlignment="1">
      <alignment vertical="center" readingOrder="1"/>
    </xf>
    <xf numFmtId="0" fontId="26" fillId="0" borderId="0" xfId="0" applyFont="1"/>
    <xf numFmtId="166" fontId="15" fillId="8" borderId="0" xfId="0" applyNumberFormat="1" applyFont="1" applyFill="1" applyAlignment="1">
      <alignment horizontal="left" vertical="center" wrapText="1"/>
    </xf>
    <xf numFmtId="1" fontId="15" fillId="8" borderId="0" xfId="0" applyNumberFormat="1" applyFont="1" applyFill="1" applyAlignment="1">
      <alignment horizontal="center" vertical="center" wrapText="1"/>
    </xf>
    <xf numFmtId="164" fontId="0" fillId="0" borderId="0" xfId="0" applyNumberFormat="1" applyAlignment="1">
      <alignment wrapText="1"/>
    </xf>
    <xf numFmtId="164" fontId="15" fillId="3" borderId="0" xfId="0" applyNumberFormat="1" applyFont="1" applyFill="1" applyAlignment="1">
      <alignment vertical="center"/>
    </xf>
    <xf numFmtId="164" fontId="17" fillId="0" borderId="4" xfId="1" applyNumberFormat="1" applyFont="1" applyFill="1" applyBorder="1" applyAlignment="1" applyProtection="1">
      <alignment vertical="center" wrapText="1" readingOrder="1"/>
    </xf>
    <xf numFmtId="164" fontId="17" fillId="0" borderId="0" xfId="1" applyNumberFormat="1" applyFont="1" applyFill="1" applyBorder="1" applyAlignment="1" applyProtection="1">
      <alignment vertical="center" wrapText="1" readingOrder="1"/>
    </xf>
    <xf numFmtId="164" fontId="24" fillId="0" borderId="4" xfId="1" applyNumberFormat="1" applyFont="1" applyFill="1" applyBorder="1" applyAlignment="1" applyProtection="1">
      <alignment vertical="center" wrapText="1" readingOrder="1"/>
    </xf>
    <xf numFmtId="164" fontId="15"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1" fillId="0" borderId="5" xfId="1" applyNumberFormat="1" applyFont="1" applyFill="1" applyBorder="1" applyAlignment="1" applyProtection="1">
      <alignment horizontal="center" vertical="center" wrapText="1" readingOrder="1"/>
    </xf>
    <xf numFmtId="0" fontId="11" fillId="0" borderId="0" xfId="1" applyNumberFormat="1" applyFont="1" applyFill="1" applyBorder="1" applyAlignment="1" applyProtection="1">
      <alignment horizontal="center" vertical="center" wrapText="1" readingOrder="1"/>
    </xf>
    <xf numFmtId="0" fontId="25" fillId="0" borderId="5" xfId="1" applyNumberFormat="1" applyFont="1" applyFill="1" applyBorder="1" applyAlignment="1" applyProtection="1">
      <alignment horizontal="center" vertical="center" wrapText="1" readingOrder="1"/>
    </xf>
    <xf numFmtId="0" fontId="27" fillId="3" borderId="0" xfId="0" applyFont="1" applyFill="1" applyAlignment="1">
      <alignment horizontal="center" vertical="center" readingOrder="1"/>
    </xf>
    <xf numFmtId="0" fontId="16" fillId="3" borderId="0" xfId="0" applyFont="1" applyFill="1" applyAlignment="1">
      <alignment vertical="center"/>
    </xf>
    <xf numFmtId="164" fontId="16"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4" fillId="3" borderId="0" xfId="0" applyFont="1" applyFill="1" applyAlignment="1">
      <alignment vertical="center" wrapText="1" readingOrder="1"/>
    </xf>
    <xf numFmtId="165" fontId="14" fillId="3" borderId="0" xfId="1" applyFont="1" applyFill="1" applyBorder="1" applyAlignment="1" applyProtection="1">
      <alignment horizontal="center" vertical="center" wrapText="1" readingOrder="1"/>
    </xf>
    <xf numFmtId="165" fontId="14" fillId="0" borderId="0" xfId="1" applyFont="1" applyFill="1" applyBorder="1" applyAlignment="1" applyProtection="1">
      <alignment horizontal="center" vertical="center" wrapText="1" readingOrder="1"/>
    </xf>
    <xf numFmtId="0" fontId="14" fillId="7" borderId="0" xfId="0" applyFont="1" applyFill="1" applyAlignment="1">
      <alignment vertical="center" wrapText="1" readingOrder="1"/>
    </xf>
    <xf numFmtId="165" fontId="14" fillId="7" borderId="0" xfId="1" applyFont="1" applyFill="1" applyBorder="1" applyAlignment="1" applyProtection="1">
      <alignment horizontal="center" vertical="center" wrapText="1" readingOrder="1"/>
    </xf>
    <xf numFmtId="0" fontId="16" fillId="0" borderId="0" xfId="0" applyFont="1" applyAlignment="1">
      <alignment wrapText="1"/>
    </xf>
    <xf numFmtId="0" fontId="12" fillId="0" borderId="0" xfId="0" applyFont="1"/>
    <xf numFmtId="167" fontId="11" fillId="9" borderId="3" xfId="0" applyNumberFormat="1" applyFont="1" applyFill="1" applyBorder="1" applyAlignment="1" applyProtection="1">
      <alignment vertical="center"/>
      <protection locked="0"/>
    </xf>
    <xf numFmtId="164" fontId="11" fillId="9" borderId="4" xfId="0" applyNumberFormat="1" applyFont="1" applyFill="1" applyBorder="1" applyAlignment="1" applyProtection="1">
      <alignment vertical="center" wrapText="1"/>
      <protection locked="0"/>
    </xf>
    <xf numFmtId="0" fontId="11" fillId="9" borderId="4" xfId="0" applyFont="1" applyFill="1" applyBorder="1" applyAlignment="1" applyProtection="1">
      <alignment vertical="center" wrapText="1"/>
      <protection locked="0"/>
    </xf>
    <xf numFmtId="0" fontId="11" fillId="9" borderId="5" xfId="0" applyFont="1" applyFill="1" applyBorder="1" applyAlignment="1" applyProtection="1">
      <alignment vertical="center" wrapText="1"/>
      <protection locked="0"/>
    </xf>
    <xf numFmtId="167" fontId="11" fillId="9" borderId="3" xfId="0" applyNumberFormat="1" applyFont="1" applyFill="1" applyBorder="1" applyAlignment="1" applyProtection="1">
      <alignment vertical="center" wrapText="1"/>
      <protection locked="0"/>
    </xf>
    <xf numFmtId="0" fontId="0" fillId="9" borderId="4" xfId="0" applyFill="1" applyBorder="1" applyAlignment="1" applyProtection="1">
      <alignment vertical="center" wrapText="1"/>
      <protection locked="0"/>
    </xf>
    <xf numFmtId="0" fontId="0" fillId="9" borderId="5" xfId="0" applyFill="1" applyBorder="1" applyAlignment="1" applyProtection="1">
      <alignment vertical="center" wrapText="1"/>
      <protection locked="0"/>
    </xf>
    <xf numFmtId="0" fontId="11" fillId="9" borderId="4" xfId="0" applyFont="1" applyFill="1" applyBorder="1" applyAlignment="1" applyProtection="1">
      <alignment horizontal="left" vertical="center" wrapText="1"/>
      <protection locked="0"/>
    </xf>
    <xf numFmtId="164" fontId="11" fillId="9" borderId="4" xfId="0" applyNumberFormat="1" applyFont="1" applyFill="1" applyBorder="1" applyAlignment="1" applyProtection="1">
      <alignment horizontal="right" vertical="center" wrapText="1"/>
      <protection locked="0"/>
    </xf>
    <xf numFmtId="167" fontId="11" fillId="9" borderId="7" xfId="0" applyNumberFormat="1" applyFont="1" applyFill="1" applyBorder="1" applyAlignment="1" applyProtection="1">
      <alignment vertical="center" wrapText="1"/>
      <protection locked="0"/>
    </xf>
    <xf numFmtId="164" fontId="11" fillId="9" borderId="8" xfId="0" applyNumberFormat="1" applyFont="1" applyFill="1" applyBorder="1" applyAlignment="1" applyProtection="1">
      <alignment vertical="center" wrapText="1"/>
      <protection locked="0"/>
    </xf>
    <xf numFmtId="0" fontId="11" fillId="9" borderId="8" xfId="0" applyFont="1" applyFill="1" applyBorder="1" applyAlignment="1" applyProtection="1">
      <alignment vertical="center" wrapText="1"/>
      <protection locked="0"/>
    </xf>
    <xf numFmtId="0" fontId="11" fillId="9" borderId="9" xfId="0" applyFont="1" applyFill="1" applyBorder="1" applyAlignment="1" applyProtection="1">
      <alignment vertical="center" wrapText="1"/>
      <protection locked="0"/>
    </xf>
    <xf numFmtId="167" fontId="11" fillId="3" borderId="3" xfId="0" applyNumberFormat="1" applyFont="1" applyFill="1" applyBorder="1" applyAlignment="1" applyProtection="1">
      <alignment vertical="center"/>
      <protection locked="0"/>
    </xf>
    <xf numFmtId="164" fontId="11" fillId="3" borderId="4" xfId="0" applyNumberFormat="1" applyFont="1" applyFill="1" applyBorder="1" applyAlignment="1" applyProtection="1">
      <alignment vertical="center" wrapText="1"/>
      <protection locked="0"/>
    </xf>
    <xf numFmtId="0" fontId="11" fillId="3" borderId="4" xfId="0" applyFont="1" applyFill="1" applyBorder="1" applyAlignment="1" applyProtection="1">
      <alignment vertical="center" wrapText="1"/>
      <protection locked="0"/>
    </xf>
    <xf numFmtId="0" fontId="11" fillId="3" borderId="5" xfId="0" applyFont="1" applyFill="1" applyBorder="1" applyAlignment="1" applyProtection="1">
      <alignment vertical="center" wrapText="1"/>
      <protection locked="0"/>
    </xf>
    <xf numFmtId="0" fontId="16" fillId="3" borderId="0" xfId="0" applyFont="1" applyFill="1" applyAlignment="1">
      <alignment horizontal="left" vertical="center" wrapText="1"/>
    </xf>
    <xf numFmtId="0" fontId="15" fillId="3" borderId="0" xfId="0" applyFont="1" applyFill="1" applyAlignment="1">
      <alignment horizontal="left" vertical="center" readingOrder="1"/>
    </xf>
    <xf numFmtId="166" fontId="15" fillId="3" borderId="0" xfId="0" applyNumberFormat="1" applyFont="1" applyFill="1" applyAlignment="1">
      <alignment horizontal="left" vertical="center" wrapText="1"/>
    </xf>
    <xf numFmtId="1" fontId="15" fillId="3" borderId="0" xfId="0" applyNumberFormat="1" applyFont="1" applyFill="1" applyAlignment="1">
      <alignment horizontal="center" vertical="center" wrapText="1"/>
    </xf>
    <xf numFmtId="166" fontId="27" fillId="3" borderId="0" xfId="0" applyNumberFormat="1" applyFont="1" applyFill="1" applyAlignment="1">
      <alignment horizontal="center" vertical="center" wrapText="1"/>
    </xf>
    <xf numFmtId="167" fontId="11" fillId="10" borderId="3" xfId="0" applyNumberFormat="1" applyFont="1" applyFill="1" applyBorder="1" applyAlignment="1" applyProtection="1">
      <alignment vertical="center"/>
      <protection locked="0"/>
    </xf>
    <xf numFmtId="164" fontId="11" fillId="10" borderId="4" xfId="0" applyNumberFormat="1" applyFont="1" applyFill="1" applyBorder="1" applyAlignment="1" applyProtection="1">
      <alignment vertical="center" wrapText="1"/>
      <protection locked="0"/>
    </xf>
    <xf numFmtId="0" fontId="11" fillId="10" borderId="4" xfId="0" applyFont="1" applyFill="1" applyBorder="1" applyAlignment="1" applyProtection="1">
      <alignment vertical="center" wrapText="1"/>
      <protection locked="0"/>
    </xf>
    <xf numFmtId="0" fontId="11" fillId="10" borderId="5" xfId="0" applyFont="1" applyFill="1" applyBorder="1" applyAlignment="1" applyProtection="1">
      <alignment vertical="center" wrapText="1"/>
      <protection locked="0"/>
    </xf>
    <xf numFmtId="167" fontId="11" fillId="10" borderId="3" xfId="0" applyNumberFormat="1"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0" fillId="10" borderId="4" xfId="0" applyFill="1" applyBorder="1" applyAlignment="1" applyProtection="1">
      <alignment horizontal="left" vertical="center" wrapText="1"/>
      <protection locked="0"/>
    </xf>
    <xf numFmtId="0" fontId="11" fillId="10" borderId="4" xfId="0" applyFont="1" applyFill="1" applyBorder="1" applyAlignment="1" applyProtection="1">
      <alignment horizontal="left" vertical="center" wrapText="1"/>
      <protection locked="0"/>
    </xf>
    <xf numFmtId="164" fontId="11" fillId="10" borderId="4" xfId="0" applyNumberFormat="1" applyFont="1" applyFill="1" applyBorder="1" applyAlignment="1" applyProtection="1">
      <alignment horizontal="right" vertical="center" wrapText="1"/>
      <protection locked="0"/>
    </xf>
    <xf numFmtId="0" fontId="0" fillId="10" borderId="5" xfId="0" applyFill="1" applyBorder="1" applyAlignment="1" applyProtection="1">
      <alignment horizontal="left" vertical="center" wrapText="1"/>
      <protection locked="0"/>
    </xf>
    <xf numFmtId="0" fontId="27" fillId="3" borderId="0" xfId="0" applyFont="1" applyFill="1" applyAlignment="1">
      <alignment horizontal="center" vertical="center" wrapText="1"/>
    </xf>
    <xf numFmtId="167" fontId="17" fillId="10" borderId="3" xfId="0" applyNumberFormat="1" applyFont="1" applyFill="1" applyBorder="1" applyAlignment="1" applyProtection="1">
      <alignment vertical="center"/>
      <protection locked="0"/>
    </xf>
    <xf numFmtId="164" fontId="17" fillId="10" borderId="4" xfId="0" applyNumberFormat="1" applyFont="1" applyFill="1" applyBorder="1" applyAlignment="1" applyProtection="1">
      <alignment vertical="center" wrapText="1"/>
      <protection locked="0"/>
    </xf>
    <xf numFmtId="0" fontId="17" fillId="10" borderId="4" xfId="0" applyFont="1" applyFill="1" applyBorder="1" applyAlignment="1" applyProtection="1">
      <alignment vertical="center" wrapText="1"/>
      <protection locked="0"/>
    </xf>
    <xf numFmtId="0" fontId="17" fillId="10" borderId="5" xfId="0" applyFont="1" applyFill="1" applyBorder="1" applyAlignment="1" applyProtection="1">
      <alignment vertical="center" wrapText="1"/>
      <protection locked="0"/>
    </xf>
    <xf numFmtId="0" fontId="4" fillId="0" borderId="0" xfId="0" applyFont="1" applyProtection="1">
      <protection locked="0"/>
    </xf>
    <xf numFmtId="0" fontId="4" fillId="10" borderId="4" xfId="0" applyFont="1" applyFill="1" applyBorder="1" applyAlignment="1" applyProtection="1">
      <alignment vertical="center" wrapText="1"/>
      <protection locked="0"/>
    </xf>
    <xf numFmtId="0" fontId="4" fillId="10" borderId="5" xfId="0" applyFont="1" applyFill="1" applyBorder="1" applyAlignment="1" applyProtection="1">
      <alignment vertical="center" wrapText="1"/>
      <protection locked="0"/>
    </xf>
    <xf numFmtId="167" fontId="17" fillId="10" borderId="3" xfId="0" applyNumberFormat="1" applyFont="1" applyFill="1" applyBorder="1" applyAlignment="1" applyProtection="1">
      <alignment vertical="center" wrapText="1"/>
      <protection locked="0"/>
    </xf>
    <xf numFmtId="0" fontId="0" fillId="0" borderId="0" xfId="0" applyFill="1" applyAlignment="1" applyProtection="1">
      <alignment wrapText="1"/>
      <protection locked="0"/>
    </xf>
    <xf numFmtId="0" fontId="4" fillId="0" borderId="0" xfId="0" applyFont="1" applyFill="1" applyAlignment="1" applyProtection="1">
      <alignment wrapText="1"/>
      <protection locked="0"/>
    </xf>
    <xf numFmtId="0" fontId="0" fillId="0" borderId="0" xfId="0" applyFont="1" applyFill="1" applyAlignment="1" applyProtection="1">
      <alignment wrapText="1"/>
      <protection locked="0"/>
    </xf>
    <xf numFmtId="0" fontId="0" fillId="0" borderId="0" xfId="0" applyFont="1" applyProtection="1">
      <protection locked="0"/>
    </xf>
    <xf numFmtId="0" fontId="0" fillId="10" borderId="4" xfId="0" applyFont="1" applyFill="1" applyBorder="1" applyAlignment="1" applyProtection="1">
      <alignment vertical="center" wrapText="1"/>
      <protection locked="0"/>
    </xf>
    <xf numFmtId="0" fontId="0" fillId="10" borderId="5" xfId="0" applyFont="1" applyFill="1" applyBorder="1" applyAlignment="1" applyProtection="1">
      <alignment vertical="center" wrapText="1"/>
      <protection locked="0"/>
    </xf>
    <xf numFmtId="0" fontId="11" fillId="0" borderId="0" xfId="0" applyFont="1" applyAlignment="1">
      <alignment horizontal="center" vertical="center" wrapText="1" readingOrder="1"/>
    </xf>
    <xf numFmtId="0" fontId="10" fillId="10" borderId="2" xfId="0" applyFont="1" applyFill="1" applyBorder="1" applyAlignment="1" applyProtection="1">
      <alignment horizontal="left" vertical="center" wrapText="1" readingOrder="1"/>
      <protection locked="0"/>
    </xf>
    <xf numFmtId="0" fontId="9" fillId="0" borderId="6" xfId="0" applyFont="1" applyBorder="1" applyAlignment="1">
      <alignment horizontal="left" vertical="center"/>
    </xf>
    <xf numFmtId="0" fontId="29" fillId="2" borderId="0" xfId="0" applyFont="1" applyFill="1" applyAlignment="1">
      <alignment horizontal="center" vertical="center"/>
    </xf>
    <xf numFmtId="0" fontId="28" fillId="10" borderId="2" xfId="0" applyFont="1" applyFill="1" applyBorder="1" applyAlignment="1" applyProtection="1">
      <alignment horizontal="left" vertical="center" wrapText="1" readingOrder="1"/>
      <protection locked="0"/>
    </xf>
    <xf numFmtId="167" fontId="28" fillId="10" borderId="2" xfId="0" applyNumberFormat="1" applyFont="1" applyFill="1" applyBorder="1" applyAlignment="1" applyProtection="1">
      <alignment horizontal="left" vertical="center" wrapText="1" readingOrder="1"/>
      <protection locked="0"/>
    </xf>
    <xf numFmtId="167" fontId="9" fillId="0" borderId="2" xfId="0" applyNumberFormat="1" applyFont="1" applyBorder="1" applyAlignment="1">
      <alignment horizontal="left" vertical="center" wrapText="1" readingOrder="1"/>
    </xf>
    <xf numFmtId="0" fontId="27" fillId="3" borderId="0" xfId="0" applyFont="1" applyFill="1" applyAlignment="1">
      <alignment horizontal="center" vertical="center" wrapText="1"/>
    </xf>
    <xf numFmtId="0" fontId="18" fillId="2" borderId="0" xfId="0" applyFont="1" applyFill="1" applyAlignment="1">
      <alignment horizontal="center" vertical="center"/>
    </xf>
    <xf numFmtId="0" fontId="14"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16" fillId="3" borderId="0" xfId="0" applyFont="1" applyFill="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9"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cellXfs>
  <cellStyles count="2">
    <cellStyle name="Currency" xfId="1" builtinId="4"/>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00FF00"/>
      <color rgb="FFCCFF66"/>
      <color rgb="FFFF9900"/>
      <color rgb="FF99FF99"/>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4.xml"/></Relationships>
</file>

<file path=xl/persons/person.xml><?xml version="1.0" encoding="utf-8"?>
<personList xmlns="http://schemas.microsoft.com/office/spreadsheetml/2018/threadedcomments" xmlns:x="http://schemas.openxmlformats.org/spreadsheetml/2006/main">
  <person displayName="Asha Ratanjee" id="{EDAE6CEB-6391-4751-95DD-0D9DC345130D}" userId="S::Asha.Ratanjee@health.govt.nz::5465ce99-cca7-4cf1-8120-59b6c5ec0f6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34" dT="2024-03-18T21:17:38.55" personId="{EDAE6CEB-6391-4751-95DD-0D9DC345130D}" id="{E81E3CD4-146C-4E96-B12A-74A55262DB31}">
    <text>Please add more details about the purpose of the travel for each line</text>
  </threadedComment>
  <threadedComment ref="C34" dT="2024-07-15T11:35:20.77" personId="{EDAE6CEB-6391-4751-95DD-0D9DC345130D}" id="{9D864393-F665-48C6-BB5C-A2D061CC8E82}" parentId="{E81E3CD4-146C-4E96-B12A-74A55262DB31}">
    <text xml:space="preserve">Indicated the travel to and from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zoomScaleNormal="100" workbookViewId="0">
      <selection activeCell="G8" sqref="G8"/>
    </sheetView>
  </sheetViews>
  <sheetFormatPr defaultColWidth="0" defaultRowHeight="12.75" zeroHeight="1" x14ac:dyDescent="0.2"/>
  <cols>
    <col min="1" max="1" width="35.7109375" customWidth="1"/>
    <col min="2" max="2" width="21.5703125" customWidth="1"/>
    <col min="3" max="3" width="33.5703125" customWidth="1"/>
    <col min="4" max="4" width="4.42578125" customWidth="1"/>
    <col min="5" max="5" width="29" customWidth="1"/>
    <col min="6" max="6" width="19" customWidth="1"/>
    <col min="7" max="7" width="42" customWidth="1"/>
    <col min="8" max="11" width="9.140625" hidden="1" customWidth="1"/>
    <col min="12" max="16384" width="9.140625" hidden="1"/>
  </cols>
  <sheetData>
    <row r="1" spans="1:11" ht="26.25" customHeight="1" x14ac:dyDescent="0.2">
      <c r="A1" s="129" t="s">
        <v>2</v>
      </c>
      <c r="B1" s="129"/>
      <c r="C1" s="129"/>
      <c r="D1" s="129"/>
      <c r="E1" s="129"/>
      <c r="F1" s="129"/>
      <c r="G1" s="17"/>
      <c r="H1" s="17"/>
      <c r="I1" s="17"/>
      <c r="J1" s="17"/>
      <c r="K1" s="17"/>
    </row>
    <row r="2" spans="1:11" ht="21" customHeight="1" x14ac:dyDescent="0.2">
      <c r="A2" s="3" t="s">
        <v>3</v>
      </c>
      <c r="B2" s="130" t="s">
        <v>142</v>
      </c>
      <c r="C2" s="130"/>
      <c r="D2" s="130"/>
      <c r="E2" s="130"/>
      <c r="F2" s="130"/>
      <c r="G2" s="17"/>
      <c r="H2" s="17"/>
      <c r="I2" s="17"/>
      <c r="J2" s="17"/>
      <c r="K2" s="17"/>
    </row>
    <row r="3" spans="1:11" ht="15.75" x14ac:dyDescent="0.2">
      <c r="A3" s="3" t="s">
        <v>4</v>
      </c>
      <c r="B3" s="130" t="s">
        <v>128</v>
      </c>
      <c r="C3" s="130"/>
      <c r="D3" s="130"/>
      <c r="E3" s="130"/>
      <c r="F3" s="130"/>
      <c r="G3" s="17"/>
      <c r="H3" s="17"/>
      <c r="I3" s="17"/>
      <c r="J3" s="17"/>
      <c r="K3" s="17"/>
    </row>
    <row r="4" spans="1:11" ht="21" customHeight="1" x14ac:dyDescent="0.2">
      <c r="A4" s="3" t="s">
        <v>5</v>
      </c>
      <c r="B4" s="131">
        <v>45108</v>
      </c>
      <c r="C4" s="131"/>
      <c r="D4" s="131"/>
      <c r="E4" s="131"/>
      <c r="F4" s="131"/>
      <c r="G4" s="17"/>
      <c r="H4" s="17"/>
      <c r="I4" s="17"/>
      <c r="J4" s="17"/>
      <c r="K4" s="17"/>
    </row>
    <row r="5" spans="1:11" ht="21" customHeight="1" x14ac:dyDescent="0.2">
      <c r="A5" s="3" t="s">
        <v>6</v>
      </c>
      <c r="B5" s="131">
        <v>45473</v>
      </c>
      <c r="C5" s="131"/>
      <c r="D5" s="131"/>
      <c r="E5" s="131"/>
      <c r="F5" s="131"/>
      <c r="G5" s="17"/>
      <c r="H5" s="17"/>
      <c r="I5" s="17"/>
      <c r="J5" s="17"/>
      <c r="K5" s="17"/>
    </row>
    <row r="6" spans="1:11" ht="21" customHeight="1" x14ac:dyDescent="0.2">
      <c r="A6" s="3" t="s">
        <v>7</v>
      </c>
      <c r="B6" s="128" t="str">
        <f>IF(AND(Travel!B7&lt;&gt;A30,Hospitality!B7&lt;&gt;A30,'All other expenses'!B7&lt;&gt;A30,'Gifts and benefits'!B7&lt;&gt;A30),A31,IF(AND(Travel!B7=A30,Hospitality!B7=A30,'All other expenses'!B7=A30,'Gifts and benefits'!B7=A30),A33,A32))</f>
        <v>Data and totals checked on all sheets</v>
      </c>
      <c r="C6" s="128"/>
      <c r="D6" s="128"/>
      <c r="E6" s="128"/>
      <c r="F6" s="128"/>
      <c r="G6" s="23"/>
      <c r="H6" s="17"/>
      <c r="I6" s="17"/>
      <c r="J6" s="17"/>
      <c r="K6" s="17"/>
    </row>
    <row r="7" spans="1:11" ht="31.5" x14ac:dyDescent="0.2">
      <c r="A7" s="3" t="s">
        <v>8</v>
      </c>
      <c r="B7" s="127" t="s">
        <v>41</v>
      </c>
      <c r="C7" s="127"/>
      <c r="D7" s="127"/>
      <c r="E7" s="127"/>
      <c r="F7" s="127"/>
      <c r="G7" s="23"/>
      <c r="H7" s="17"/>
      <c r="I7" s="17"/>
      <c r="J7" s="17"/>
      <c r="K7" s="17"/>
    </row>
    <row r="8" spans="1:11" ht="25.5" customHeight="1" x14ac:dyDescent="0.2">
      <c r="A8" s="3" t="s">
        <v>10</v>
      </c>
      <c r="B8" s="127"/>
      <c r="C8" s="127"/>
      <c r="D8" s="127"/>
      <c r="E8" s="127"/>
      <c r="F8" s="127"/>
      <c r="G8" s="23"/>
      <c r="H8" s="17"/>
      <c r="I8" s="17"/>
      <c r="J8" s="17"/>
      <c r="K8" s="17"/>
    </row>
    <row r="9" spans="1:11" ht="66.75" customHeight="1" x14ac:dyDescent="0.2">
      <c r="A9" s="126" t="s">
        <v>12</v>
      </c>
      <c r="B9" s="126"/>
      <c r="C9" s="126"/>
      <c r="D9" s="126"/>
      <c r="E9" s="126"/>
      <c r="F9" s="126"/>
      <c r="G9" s="23"/>
      <c r="H9" s="17"/>
      <c r="I9" s="17"/>
      <c r="J9" s="17"/>
      <c r="K9" s="17"/>
    </row>
    <row r="10" spans="1:11" s="77" customFormat="1" ht="36" customHeight="1" x14ac:dyDescent="0.2">
      <c r="A10" s="71" t="s">
        <v>13</v>
      </c>
      <c r="B10" s="72" t="s">
        <v>14</v>
      </c>
      <c r="C10" s="72" t="s">
        <v>15</v>
      </c>
      <c r="D10" s="73"/>
      <c r="E10" s="74" t="s">
        <v>1</v>
      </c>
      <c r="F10" s="75" t="s">
        <v>16</v>
      </c>
      <c r="G10" s="76"/>
      <c r="H10" s="76"/>
      <c r="I10" s="76"/>
      <c r="J10" s="76"/>
      <c r="K10" s="76"/>
    </row>
    <row r="11" spans="1:11" ht="27.75" customHeight="1" x14ac:dyDescent="0.2">
      <c r="A11" s="8" t="s">
        <v>17</v>
      </c>
      <c r="B11" s="45">
        <f>B15+B16+B17</f>
        <v>19060.920000000002</v>
      </c>
      <c r="C11" s="51" t="str">
        <f>IF(Travel!B6="",A34,Travel!B6)</f>
        <v>Figures exclude GST</v>
      </c>
      <c r="D11" s="6"/>
      <c r="E11" s="8" t="s">
        <v>18</v>
      </c>
      <c r="F11" s="33">
        <f>'Gifts and benefits'!C25</f>
        <v>0</v>
      </c>
      <c r="G11" s="29"/>
      <c r="H11" s="29"/>
      <c r="I11" s="29"/>
      <c r="J11" s="29"/>
      <c r="K11" s="29"/>
    </row>
    <row r="12" spans="1:11" ht="27.75" customHeight="1" x14ac:dyDescent="0.2">
      <c r="A12" s="8" t="s">
        <v>0</v>
      </c>
      <c r="B12" s="45">
        <f>Hospitality!B25</f>
        <v>1536.18</v>
      </c>
      <c r="C12" s="51" t="str">
        <f>IF(Hospitality!B6="",A34,Hospitality!B6)</f>
        <v>Figures exclude GST</v>
      </c>
      <c r="D12" s="6"/>
      <c r="E12" s="8" t="s">
        <v>19</v>
      </c>
      <c r="F12" s="33">
        <f>'Gifts and benefits'!C26</f>
        <v>0</v>
      </c>
      <c r="G12" s="29"/>
      <c r="H12" s="29"/>
      <c r="I12" s="29"/>
      <c r="J12" s="29"/>
      <c r="K12" s="29"/>
    </row>
    <row r="13" spans="1:11" ht="27.75" customHeight="1" x14ac:dyDescent="0.2">
      <c r="A13" s="8" t="s">
        <v>20</v>
      </c>
      <c r="B13" s="45">
        <f>'All other expenses'!B31</f>
        <v>36.800000000000004</v>
      </c>
      <c r="C13" s="51" t="str">
        <f>IF('All other expenses'!B6="",A34,'All other expenses'!B6)</f>
        <v>Figures include GST (where applicable)</v>
      </c>
      <c r="D13" s="6"/>
      <c r="E13" s="8" t="s">
        <v>21</v>
      </c>
      <c r="F13" s="33">
        <f>'Gifts and benefits'!C27</f>
        <v>0</v>
      </c>
      <c r="G13" s="17"/>
      <c r="H13" s="17"/>
      <c r="I13" s="17"/>
      <c r="J13" s="17"/>
      <c r="K13" s="17"/>
    </row>
    <row r="14" spans="1:11" ht="12.75" customHeight="1" x14ac:dyDescent="0.2">
      <c r="A14" s="7"/>
      <c r="B14" s="46"/>
      <c r="C14" s="52"/>
      <c r="D14" s="34"/>
      <c r="E14" s="6"/>
      <c r="F14" s="35"/>
      <c r="G14" s="17"/>
      <c r="H14" s="17"/>
      <c r="I14" s="17"/>
      <c r="J14" s="17"/>
      <c r="K14" s="17"/>
    </row>
    <row r="15" spans="1:11" ht="27.75" customHeight="1" x14ac:dyDescent="0.2">
      <c r="A15" s="9" t="s">
        <v>22</v>
      </c>
      <c r="B15" s="47">
        <f>Travel!B31</f>
        <v>9370.6099999999988</v>
      </c>
      <c r="C15" s="53" t="str">
        <f>C11</f>
        <v>Figures exclude GST</v>
      </c>
      <c r="D15" s="6"/>
      <c r="E15" s="6"/>
      <c r="F15" s="35"/>
      <c r="G15" s="17"/>
      <c r="H15" s="17"/>
      <c r="I15" s="17"/>
      <c r="J15" s="17"/>
      <c r="K15" s="17"/>
    </row>
    <row r="16" spans="1:11" ht="27.75" customHeight="1" x14ac:dyDescent="0.2">
      <c r="A16" s="9" t="s">
        <v>23</v>
      </c>
      <c r="B16" s="47">
        <f>Travel!B100</f>
        <v>9420.1100000000024</v>
      </c>
      <c r="C16" s="53" t="str">
        <f>C11</f>
        <v>Figures exclude GST</v>
      </c>
      <c r="D16" s="36"/>
      <c r="E16" s="6"/>
      <c r="F16" s="37"/>
      <c r="G16" s="17"/>
      <c r="H16" s="17"/>
      <c r="I16" s="17"/>
      <c r="J16" s="17"/>
      <c r="K16" s="17"/>
    </row>
    <row r="17" spans="1:11" ht="27.75" customHeight="1" x14ac:dyDescent="0.2">
      <c r="A17" s="9" t="s">
        <v>24</v>
      </c>
      <c r="B17" s="47">
        <f>Travel!B118</f>
        <v>270.2</v>
      </c>
      <c r="C17" s="53" t="str">
        <f>C11</f>
        <v>Figures exclude GST</v>
      </c>
      <c r="D17" s="6"/>
      <c r="E17" s="6"/>
      <c r="F17" s="37"/>
      <c r="G17" s="17"/>
      <c r="H17" s="17"/>
      <c r="I17" s="17"/>
      <c r="J17" s="17"/>
      <c r="K17" s="17"/>
    </row>
    <row r="18" spans="1:11" ht="27.75" customHeight="1" x14ac:dyDescent="0.2">
      <c r="A18" s="17"/>
      <c r="B18" s="19"/>
      <c r="C18" s="17"/>
      <c r="D18" s="5"/>
      <c r="E18" s="5"/>
      <c r="F18" s="28"/>
      <c r="G18" s="17"/>
      <c r="H18" s="17"/>
      <c r="I18" s="17"/>
      <c r="J18" s="17"/>
      <c r="K18" s="17"/>
    </row>
    <row r="19" spans="1:11" x14ac:dyDescent="0.2">
      <c r="A19" s="18" t="s">
        <v>25</v>
      </c>
      <c r="B19" s="19"/>
      <c r="C19" s="17"/>
      <c r="D19" s="17"/>
      <c r="E19" s="17"/>
      <c r="F19" s="17"/>
      <c r="G19" s="17"/>
      <c r="H19" s="17"/>
      <c r="I19" s="17"/>
      <c r="J19" s="17"/>
      <c r="K19" s="17"/>
    </row>
    <row r="20" spans="1:11" x14ac:dyDescent="0.2">
      <c r="A20" s="20" t="s">
        <v>26</v>
      </c>
      <c r="D20" s="17"/>
      <c r="E20" s="17"/>
      <c r="F20" s="17"/>
      <c r="G20" s="17"/>
      <c r="H20" s="17"/>
      <c r="I20" s="17"/>
      <c r="J20" s="17"/>
      <c r="K20" s="17"/>
    </row>
    <row r="21" spans="1:11" ht="12.6" customHeight="1" x14ac:dyDescent="0.2">
      <c r="A21" s="20" t="s">
        <v>27</v>
      </c>
      <c r="D21" s="17"/>
      <c r="E21" s="17"/>
      <c r="F21" s="17"/>
      <c r="G21" s="17"/>
      <c r="H21" s="17"/>
      <c r="I21" s="17"/>
      <c r="J21" s="17"/>
      <c r="K21" s="17"/>
    </row>
    <row r="22" spans="1:11" ht="12.6" customHeight="1" x14ac:dyDescent="0.2">
      <c r="A22" s="20" t="s">
        <v>28</v>
      </c>
      <c r="D22" s="17"/>
      <c r="E22" s="17"/>
      <c r="F22" s="17"/>
      <c r="G22" s="17"/>
      <c r="H22" s="17"/>
      <c r="I22" s="17"/>
      <c r="J22" s="17"/>
      <c r="K22" s="17"/>
    </row>
    <row r="23" spans="1:11" ht="12.6" customHeight="1" x14ac:dyDescent="0.2">
      <c r="A23" s="20" t="s">
        <v>29</v>
      </c>
      <c r="D23" s="17"/>
      <c r="E23" s="17"/>
      <c r="F23" s="17"/>
      <c r="G23" s="17"/>
      <c r="H23" s="17"/>
      <c r="I23" s="17"/>
      <c r="J23" s="17"/>
      <c r="K23" s="17"/>
    </row>
    <row r="24" spans="1:11" x14ac:dyDescent="0.2">
      <c r="A24" s="26"/>
      <c r="B24" s="17"/>
      <c r="C24" s="17"/>
      <c r="D24" s="17"/>
      <c r="E24" s="17"/>
      <c r="F24" s="17"/>
      <c r="G24" s="17"/>
      <c r="H24" s="17"/>
      <c r="I24" s="17"/>
      <c r="J24" s="17"/>
      <c r="K24" s="17"/>
    </row>
    <row r="25" spans="1:11" hidden="1" x14ac:dyDescent="0.2">
      <c r="A25" s="12" t="s">
        <v>30</v>
      </c>
      <c r="B25" s="13"/>
      <c r="C25" s="13"/>
      <c r="D25" s="13"/>
      <c r="E25" s="13"/>
      <c r="F25" s="13"/>
      <c r="G25" s="17"/>
      <c r="H25" s="17"/>
      <c r="I25" s="17"/>
      <c r="J25" s="17"/>
      <c r="K25" s="17"/>
    </row>
    <row r="26" spans="1:11" ht="12.75" hidden="1" customHeight="1" x14ac:dyDescent="0.2">
      <c r="A26" s="11" t="s">
        <v>31</v>
      </c>
      <c r="B26" s="4"/>
      <c r="C26" s="4"/>
      <c r="D26" s="11"/>
      <c r="E26" s="11"/>
      <c r="F26" s="11"/>
      <c r="G26" s="17"/>
      <c r="H26" s="17"/>
      <c r="I26" s="17"/>
      <c r="J26" s="17"/>
      <c r="K26" s="17"/>
    </row>
    <row r="27" spans="1:11" hidden="1" x14ac:dyDescent="0.2">
      <c r="A27" s="10" t="s">
        <v>32</v>
      </c>
      <c r="B27" s="10"/>
      <c r="C27" s="10"/>
      <c r="D27" s="10"/>
      <c r="E27" s="10"/>
      <c r="F27" s="10"/>
      <c r="G27" s="17"/>
      <c r="H27" s="17"/>
      <c r="I27" s="17"/>
      <c r="J27" s="17"/>
      <c r="K27" s="17"/>
    </row>
    <row r="28" spans="1:11" hidden="1" x14ac:dyDescent="0.2">
      <c r="A28" s="10" t="s">
        <v>33</v>
      </c>
      <c r="B28" s="10"/>
      <c r="C28" s="10"/>
      <c r="D28" s="10"/>
      <c r="E28" s="10"/>
      <c r="F28" s="10"/>
      <c r="G28" s="17"/>
      <c r="H28" s="17"/>
      <c r="I28" s="17"/>
      <c r="J28" s="17"/>
      <c r="K28" s="17"/>
    </row>
    <row r="29" spans="1:11" hidden="1" x14ac:dyDescent="0.2">
      <c r="A29" s="11" t="s">
        <v>34</v>
      </c>
      <c r="B29" s="11"/>
      <c r="C29" s="11"/>
      <c r="D29" s="11"/>
      <c r="E29" s="11"/>
      <c r="F29" s="11"/>
      <c r="G29" s="17"/>
      <c r="H29" s="17"/>
      <c r="I29" s="17"/>
      <c r="J29" s="17"/>
      <c r="K29" s="17"/>
    </row>
    <row r="30" spans="1:11" hidden="1" x14ac:dyDescent="0.2">
      <c r="A30" s="11" t="s">
        <v>35</v>
      </c>
      <c r="B30" s="11"/>
      <c r="C30" s="11"/>
      <c r="D30" s="11"/>
      <c r="E30" s="11"/>
      <c r="F30" s="11"/>
      <c r="G30" s="17"/>
      <c r="H30" s="17"/>
      <c r="I30" s="17"/>
      <c r="J30" s="17"/>
      <c r="K30" s="17"/>
    </row>
    <row r="31" spans="1:11" hidden="1" x14ac:dyDescent="0.2">
      <c r="A31" s="10" t="s">
        <v>36</v>
      </c>
      <c r="B31" s="10"/>
      <c r="C31" s="10"/>
      <c r="D31" s="10"/>
      <c r="E31" s="10"/>
      <c r="F31" s="10"/>
      <c r="G31" s="17"/>
      <c r="H31" s="17"/>
      <c r="I31" s="17"/>
      <c r="J31" s="17"/>
      <c r="K31" s="17"/>
    </row>
    <row r="32" spans="1:11" hidden="1" x14ac:dyDescent="0.2">
      <c r="A32" s="10" t="s">
        <v>37</v>
      </c>
      <c r="B32" s="10"/>
      <c r="C32" s="10"/>
      <c r="D32" s="10"/>
      <c r="E32" s="10"/>
      <c r="F32" s="10"/>
      <c r="G32" s="17"/>
      <c r="H32" s="17"/>
      <c r="I32" s="17"/>
      <c r="J32" s="17"/>
      <c r="K32" s="17"/>
    </row>
    <row r="33" spans="1:11" hidden="1" x14ac:dyDescent="0.2">
      <c r="A33" s="10" t="s">
        <v>38</v>
      </c>
      <c r="B33" s="10"/>
      <c r="C33" s="10"/>
      <c r="D33" s="10"/>
      <c r="E33" s="10"/>
      <c r="F33" s="10"/>
      <c r="G33" s="17"/>
      <c r="H33" s="17"/>
      <c r="I33" s="17"/>
      <c r="J33" s="17"/>
      <c r="K33" s="17"/>
    </row>
    <row r="34" spans="1:11" hidden="1" x14ac:dyDescent="0.2">
      <c r="A34" s="11" t="s">
        <v>39</v>
      </c>
      <c r="B34" s="11"/>
      <c r="C34" s="11"/>
      <c r="D34" s="11"/>
      <c r="E34" s="11"/>
      <c r="F34" s="11"/>
      <c r="G34" s="17"/>
      <c r="H34" s="17"/>
      <c r="I34" s="17"/>
      <c r="J34" s="17"/>
      <c r="K34" s="17"/>
    </row>
    <row r="35" spans="1:11" hidden="1" x14ac:dyDescent="0.2">
      <c r="A35" s="11" t="s">
        <v>40</v>
      </c>
      <c r="B35" s="11"/>
      <c r="C35" s="11"/>
      <c r="D35" s="11"/>
      <c r="E35" s="11"/>
      <c r="F35" s="11"/>
      <c r="G35" s="17"/>
      <c r="H35" s="17"/>
      <c r="I35" s="17"/>
      <c r="J35" s="17"/>
      <c r="K35" s="17"/>
    </row>
    <row r="36" spans="1:11" hidden="1" x14ac:dyDescent="0.2">
      <c r="A36" s="10" t="s">
        <v>9</v>
      </c>
      <c r="B36" s="49"/>
      <c r="C36" s="49"/>
      <c r="D36" s="49"/>
      <c r="E36" s="49"/>
      <c r="F36" s="49"/>
      <c r="G36" s="17"/>
      <c r="H36" s="17"/>
      <c r="I36" s="17"/>
      <c r="J36" s="17"/>
      <c r="K36" s="17"/>
    </row>
    <row r="37" spans="1:11" hidden="1" x14ac:dyDescent="0.2">
      <c r="A37" s="10" t="s">
        <v>41</v>
      </c>
      <c r="B37" s="49"/>
      <c r="C37" s="49"/>
      <c r="D37" s="49"/>
      <c r="E37" s="49"/>
      <c r="F37" s="49"/>
      <c r="G37" s="17"/>
      <c r="H37" s="17"/>
      <c r="I37" s="17"/>
      <c r="J37" s="17"/>
      <c r="K37" s="17"/>
    </row>
    <row r="38" spans="1:11" hidden="1" x14ac:dyDescent="0.2">
      <c r="A38" s="10" t="s">
        <v>11</v>
      </c>
      <c r="B38" s="49"/>
      <c r="C38" s="49"/>
      <c r="D38" s="49"/>
      <c r="E38" s="49"/>
      <c r="F38" s="49"/>
      <c r="G38" s="17"/>
      <c r="H38" s="17"/>
      <c r="I38" s="17"/>
      <c r="J38" s="17"/>
      <c r="K38" s="17"/>
    </row>
    <row r="39" spans="1:11" hidden="1" x14ac:dyDescent="0.2">
      <c r="A39" s="11" t="s">
        <v>42</v>
      </c>
      <c r="B39" s="4"/>
      <c r="C39" s="4"/>
      <c r="D39" s="4"/>
      <c r="E39" s="4"/>
      <c r="F39" s="4"/>
      <c r="G39" s="17"/>
      <c r="H39" s="17"/>
      <c r="I39" s="17"/>
      <c r="J39" s="17"/>
      <c r="K39" s="17"/>
    </row>
    <row r="40" spans="1:11" hidden="1" x14ac:dyDescent="0.2">
      <c r="A40" s="4" t="s">
        <v>43</v>
      </c>
      <c r="B40" s="4"/>
      <c r="C40" s="4"/>
      <c r="D40" s="4"/>
      <c r="E40" s="4"/>
      <c r="F40" s="4"/>
      <c r="G40" s="17"/>
      <c r="H40" s="17"/>
      <c r="I40" s="17"/>
      <c r="J40" s="17"/>
      <c r="K40" s="17"/>
    </row>
    <row r="41" spans="1:11" hidden="1" x14ac:dyDescent="0.2">
      <c r="A41" s="4" t="s">
        <v>44</v>
      </c>
      <c r="B41" s="4"/>
      <c r="C41" s="4"/>
      <c r="D41" s="4"/>
      <c r="E41" s="4"/>
      <c r="F41" s="4"/>
      <c r="G41" s="17"/>
      <c r="H41" s="17"/>
      <c r="I41" s="17"/>
      <c r="J41" s="17"/>
      <c r="K41" s="17"/>
    </row>
    <row r="42" spans="1:11" hidden="1" x14ac:dyDescent="0.2">
      <c r="A42" s="4" t="s">
        <v>45</v>
      </c>
      <c r="B42" s="4"/>
      <c r="C42" s="4"/>
      <c r="D42" s="4"/>
      <c r="E42" s="4"/>
      <c r="F42" s="4"/>
      <c r="G42" s="17"/>
      <c r="H42" s="17"/>
      <c r="I42" s="17"/>
      <c r="J42" s="17"/>
      <c r="K42" s="17"/>
    </row>
    <row r="43" spans="1:11" hidden="1" x14ac:dyDescent="0.2">
      <c r="A43" s="4" t="s">
        <v>46</v>
      </c>
      <c r="B43" s="4"/>
      <c r="C43" s="4"/>
      <c r="D43" s="4"/>
      <c r="E43" s="4"/>
      <c r="F43" s="4"/>
      <c r="G43" s="17"/>
      <c r="H43" s="17"/>
      <c r="I43" s="17"/>
      <c r="J43" s="17"/>
      <c r="K43" s="17"/>
    </row>
    <row r="44" spans="1:11" hidden="1" x14ac:dyDescent="0.2">
      <c r="A44" s="4" t="s">
        <v>47</v>
      </c>
      <c r="B44" s="4"/>
      <c r="C44" s="4"/>
      <c r="D44" s="4"/>
      <c r="E44" s="4"/>
      <c r="F44" s="4"/>
      <c r="G44" s="17"/>
      <c r="H44" s="17"/>
      <c r="I44" s="17"/>
      <c r="J44" s="17"/>
      <c r="K44" s="17"/>
    </row>
    <row r="45" spans="1:11" hidden="1" x14ac:dyDescent="0.2">
      <c r="A45" s="50" t="s">
        <v>48</v>
      </c>
      <c r="B45" s="49"/>
      <c r="C45" s="49"/>
      <c r="D45" s="49"/>
      <c r="E45" s="49"/>
      <c r="F45" s="49"/>
      <c r="G45" s="17"/>
      <c r="H45" s="17"/>
      <c r="I45" s="17"/>
      <c r="J45" s="17"/>
      <c r="K45" s="17"/>
    </row>
    <row r="46" spans="1:11" hidden="1" x14ac:dyDescent="0.2">
      <c r="A46" s="49" t="s">
        <v>49</v>
      </c>
      <c r="B46" s="49"/>
      <c r="C46" s="49"/>
      <c r="D46" s="49"/>
      <c r="E46" s="49"/>
      <c r="F46" s="49"/>
      <c r="G46" s="17"/>
      <c r="H46" s="17"/>
      <c r="I46" s="17"/>
      <c r="J46" s="17"/>
      <c r="K46" s="17"/>
    </row>
    <row r="47" spans="1:11" hidden="1" x14ac:dyDescent="0.2">
      <c r="A47" s="38">
        <v>-20000</v>
      </c>
      <c r="B47" s="4"/>
      <c r="C47" s="4"/>
      <c r="D47" s="4"/>
      <c r="E47" s="4"/>
      <c r="F47" s="4"/>
      <c r="G47" s="17"/>
      <c r="H47" s="17"/>
      <c r="I47" s="17"/>
      <c r="J47" s="17"/>
      <c r="K47" s="17"/>
    </row>
    <row r="48" spans="1:11" ht="25.5" hidden="1" x14ac:dyDescent="0.2">
      <c r="A48" s="65" t="s">
        <v>50</v>
      </c>
      <c r="B48" s="49"/>
      <c r="C48" s="49"/>
      <c r="D48" s="49"/>
      <c r="E48" s="49"/>
      <c r="F48" s="49"/>
      <c r="G48" s="17"/>
      <c r="H48" s="17"/>
      <c r="I48" s="17"/>
      <c r="J48" s="17"/>
      <c r="K48" s="17"/>
    </row>
    <row r="49" spans="1:11" ht="25.5" hidden="1" x14ac:dyDescent="0.2">
      <c r="A49" s="65" t="s">
        <v>51</v>
      </c>
      <c r="B49" s="49"/>
      <c r="C49" s="49"/>
      <c r="D49" s="49"/>
      <c r="E49" s="49"/>
      <c r="F49" s="49"/>
      <c r="G49" s="17"/>
      <c r="H49" s="17"/>
      <c r="I49" s="17"/>
      <c r="J49" s="17"/>
      <c r="K49" s="17"/>
    </row>
    <row r="50" spans="1:11" ht="25.5" hidden="1" x14ac:dyDescent="0.2">
      <c r="A50" s="66" t="s">
        <v>52</v>
      </c>
      <c r="B50" s="4"/>
      <c r="C50" s="4"/>
      <c r="D50" s="4"/>
      <c r="E50" s="4"/>
      <c r="F50" s="4"/>
      <c r="G50" s="17"/>
      <c r="H50" s="17"/>
      <c r="I50" s="17"/>
      <c r="J50" s="17"/>
      <c r="K50" s="17"/>
    </row>
    <row r="51" spans="1:11" ht="25.5" hidden="1" x14ac:dyDescent="0.2">
      <c r="A51" s="66" t="s">
        <v>53</v>
      </c>
      <c r="B51" s="4"/>
      <c r="C51" s="4"/>
      <c r="D51" s="4"/>
      <c r="E51" s="4"/>
      <c r="F51" s="4"/>
      <c r="G51" s="17"/>
      <c r="H51" s="17"/>
      <c r="I51" s="17"/>
      <c r="J51" s="17"/>
      <c r="K51" s="17"/>
    </row>
    <row r="52" spans="1:11" ht="38.25" hidden="1" x14ac:dyDescent="0.2">
      <c r="A52" s="66" t="s">
        <v>54</v>
      </c>
      <c r="B52" s="58"/>
      <c r="C52" s="58"/>
      <c r="D52" s="58"/>
      <c r="E52" s="11"/>
      <c r="F52" s="11"/>
      <c r="G52" s="17"/>
      <c r="H52" s="17"/>
      <c r="I52" s="17"/>
      <c r="J52" s="17"/>
      <c r="K52" s="17"/>
    </row>
    <row r="53" spans="1:11" hidden="1" x14ac:dyDescent="0.2">
      <c r="A53" s="63" t="s">
        <v>55</v>
      </c>
      <c r="B53" s="57"/>
      <c r="C53" s="57"/>
      <c r="D53" s="57"/>
      <c r="E53" s="10"/>
      <c r="F53" s="10" t="b">
        <v>1</v>
      </c>
      <c r="G53" s="17"/>
      <c r="H53" s="17"/>
      <c r="I53" s="17"/>
      <c r="J53" s="17"/>
      <c r="K53" s="17"/>
    </row>
    <row r="54" spans="1:11" hidden="1" x14ac:dyDescent="0.2">
      <c r="A54" s="64" t="s">
        <v>56</v>
      </c>
      <c r="B54" s="63"/>
      <c r="C54" s="63"/>
      <c r="D54" s="63"/>
      <c r="E54" s="10"/>
      <c r="F54" s="10" t="b">
        <v>0</v>
      </c>
      <c r="G54" s="17"/>
      <c r="H54" s="17"/>
      <c r="I54" s="17"/>
      <c r="J54" s="17"/>
      <c r="K54" s="17"/>
    </row>
    <row r="55" spans="1:11" hidden="1" x14ac:dyDescent="0.2">
      <c r="A55" s="67"/>
      <c r="B55" s="59">
        <f>COUNT(Travel!B12:B30)</f>
        <v>5</v>
      </c>
      <c r="C55" s="59"/>
      <c r="D55" s="59">
        <f>COUNTIF(Travel!D12:D30,"*")</f>
        <v>5</v>
      </c>
      <c r="E55" s="60"/>
      <c r="F55" s="60" t="b">
        <f>MIN(B55,D55)=MAX(B55,D55)</f>
        <v>1</v>
      </c>
      <c r="G55" s="17"/>
      <c r="H55" s="17"/>
      <c r="I55" s="17"/>
      <c r="J55" s="17"/>
      <c r="K55" s="17"/>
    </row>
    <row r="56" spans="1:11" hidden="1" x14ac:dyDescent="0.2">
      <c r="A56" s="67" t="s">
        <v>57</v>
      </c>
      <c r="B56" s="59">
        <f>COUNT(Travel!B35:B99)</f>
        <v>62</v>
      </c>
      <c r="C56" s="59"/>
      <c r="D56" s="59">
        <f>COUNTIF(Travel!D35:D99,"*")</f>
        <v>62</v>
      </c>
      <c r="E56" s="60"/>
      <c r="F56" s="60" t="b">
        <f>MIN(B56,D56)=MAX(B56,D56)</f>
        <v>1</v>
      </c>
    </row>
    <row r="57" spans="1:11" hidden="1" x14ac:dyDescent="0.2">
      <c r="A57" s="68"/>
      <c r="B57" s="59">
        <f>COUNT(Travel!B104:B117)</f>
        <v>12</v>
      </c>
      <c r="C57" s="59"/>
      <c r="D57" s="59">
        <f>COUNTIF(Travel!D104:D117,"*")</f>
        <v>12</v>
      </c>
      <c r="E57" s="60"/>
      <c r="F57" s="60" t="b">
        <f>MIN(B57,D57)=MAX(B57,D57)</f>
        <v>1</v>
      </c>
    </row>
    <row r="58" spans="1:11" hidden="1" x14ac:dyDescent="0.2">
      <c r="A58" s="69" t="s">
        <v>58</v>
      </c>
      <c r="B58" s="61">
        <f>COUNT(Hospitality!B11:B24)</f>
        <v>2</v>
      </c>
      <c r="C58" s="61"/>
      <c r="D58" s="61">
        <f>COUNTIF(Hospitality!D11:D24,"*")</f>
        <v>2</v>
      </c>
      <c r="E58" s="62"/>
      <c r="F58" s="62" t="b">
        <f>MIN(B58,D58)=MAX(B58,D58)</f>
        <v>1</v>
      </c>
    </row>
    <row r="59" spans="1:11" hidden="1" x14ac:dyDescent="0.2">
      <c r="A59" s="70" t="s">
        <v>59</v>
      </c>
      <c r="B59" s="60">
        <f>COUNT('All other expenses'!B11:B30)</f>
        <v>8</v>
      </c>
      <c r="C59" s="60"/>
      <c r="D59" s="60">
        <f>COUNTIF('All other expenses'!D11:D30,"*")</f>
        <v>8</v>
      </c>
      <c r="E59" s="60"/>
      <c r="F59" s="60" t="b">
        <f>MIN(B59,D59)=MAX(B59,D59)</f>
        <v>1</v>
      </c>
    </row>
    <row r="60" spans="1:11" hidden="1" x14ac:dyDescent="0.2">
      <c r="A60" s="69" t="s">
        <v>60</v>
      </c>
      <c r="B60" s="61">
        <f>COUNTIF('Gifts and benefits'!B11:B24,"*")</f>
        <v>0</v>
      </c>
      <c r="C60" s="61">
        <f>COUNTIF('Gifts and benefits'!C11:C24,"*")</f>
        <v>0</v>
      </c>
      <c r="D60" s="61"/>
      <c r="E60" s="61">
        <f>COUNTA('Gifts and benefits'!E11:E24)</f>
        <v>0</v>
      </c>
      <c r="F60" s="62" t="b">
        <f>MIN(B60,C60,E60)=MAX(B60,C60,E60)</f>
        <v>1</v>
      </c>
    </row>
    <row r="61" spans="1:11" x14ac:dyDescent="0.2"/>
  </sheetData>
  <sheetProtection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Departmental Secretary or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Departmental Secretary or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172"/>
  <sheetViews>
    <sheetView zoomScaleNormal="100" workbookViewId="0">
      <selection activeCell="C23" sqref="C23"/>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7.5703125" customWidth="1"/>
    <col min="7" max="9" width="9.140625" hidden="1" customWidth="1"/>
    <col min="10" max="13" width="0" hidden="1" customWidth="1"/>
    <col min="14" max="16384" width="9.140625" hidden="1"/>
  </cols>
  <sheetData>
    <row r="1" spans="1:6" ht="26.25" customHeight="1" x14ac:dyDescent="0.2">
      <c r="A1" s="134" t="s">
        <v>61</v>
      </c>
      <c r="B1" s="134"/>
      <c r="C1" s="134"/>
      <c r="D1" s="134"/>
      <c r="E1" s="134"/>
      <c r="F1" s="17"/>
    </row>
    <row r="2" spans="1:6" ht="21" customHeight="1" x14ac:dyDescent="0.2">
      <c r="A2" s="3" t="s">
        <v>62</v>
      </c>
      <c r="B2" s="132" t="str">
        <f>'Summary and sign-off'!B2:F2</f>
        <v xml:space="preserve">Cancer Control Agency </v>
      </c>
      <c r="C2" s="132"/>
      <c r="D2" s="132"/>
      <c r="E2" s="132"/>
      <c r="F2" s="17"/>
    </row>
    <row r="3" spans="1:6" ht="31.5" x14ac:dyDescent="0.2">
      <c r="A3" s="3" t="s">
        <v>63</v>
      </c>
      <c r="B3" s="132" t="str">
        <f>'Summary and sign-off'!B3:F3</f>
        <v>Rami Rahal</v>
      </c>
      <c r="C3" s="132"/>
      <c r="D3" s="132"/>
      <c r="E3" s="132"/>
      <c r="F3" s="17"/>
    </row>
    <row r="4" spans="1:6" ht="21" customHeight="1" x14ac:dyDescent="0.2">
      <c r="A4" s="3" t="s">
        <v>64</v>
      </c>
      <c r="B4" s="132">
        <f>'Summary and sign-off'!B4:F4</f>
        <v>45108</v>
      </c>
      <c r="C4" s="132"/>
      <c r="D4" s="132"/>
      <c r="E4" s="132"/>
      <c r="F4" s="17"/>
    </row>
    <row r="5" spans="1:6" ht="21" customHeight="1" x14ac:dyDescent="0.2">
      <c r="A5" s="3" t="s">
        <v>65</v>
      </c>
      <c r="B5" s="132">
        <f>'Summary and sign-off'!B5:F5</f>
        <v>45473</v>
      </c>
      <c r="C5" s="132"/>
      <c r="D5" s="132"/>
      <c r="E5" s="132"/>
      <c r="F5" s="17"/>
    </row>
    <row r="6" spans="1:6" ht="21" customHeight="1" x14ac:dyDescent="0.2">
      <c r="A6" s="3" t="s">
        <v>66</v>
      </c>
      <c r="B6" s="127" t="s">
        <v>33</v>
      </c>
      <c r="C6" s="127"/>
      <c r="D6" s="127"/>
      <c r="E6" s="127"/>
      <c r="F6" s="17"/>
    </row>
    <row r="7" spans="1:6" ht="21" customHeight="1" x14ac:dyDescent="0.2">
      <c r="A7" s="3" t="s">
        <v>7</v>
      </c>
      <c r="B7" s="127" t="s">
        <v>35</v>
      </c>
      <c r="C7" s="127"/>
      <c r="D7" s="127"/>
      <c r="E7" s="127"/>
      <c r="F7" s="17"/>
    </row>
    <row r="8" spans="1:6" ht="36" customHeight="1" x14ac:dyDescent="0.2">
      <c r="A8" s="136" t="s">
        <v>67</v>
      </c>
      <c r="B8" s="137"/>
      <c r="C8" s="137"/>
      <c r="D8" s="137"/>
      <c r="E8" s="137"/>
      <c r="F8" s="19"/>
    </row>
    <row r="9" spans="1:6" ht="36" customHeight="1" x14ac:dyDescent="0.2">
      <c r="A9" s="138" t="s">
        <v>68</v>
      </c>
      <c r="B9" s="139"/>
      <c r="C9" s="139"/>
      <c r="D9" s="139"/>
      <c r="E9" s="139"/>
      <c r="F9" s="19"/>
    </row>
    <row r="10" spans="1:6" ht="24.75" customHeight="1" x14ac:dyDescent="0.2">
      <c r="A10" s="135" t="s">
        <v>69</v>
      </c>
      <c r="B10" s="140"/>
      <c r="C10" s="135"/>
      <c r="D10" s="135"/>
      <c r="E10" s="135"/>
      <c r="F10" s="29"/>
    </row>
    <row r="11" spans="1:6" ht="28.5" customHeight="1" x14ac:dyDescent="0.2">
      <c r="A11" s="24" t="s">
        <v>70</v>
      </c>
      <c r="B11" s="24" t="s">
        <v>71</v>
      </c>
      <c r="C11" s="24" t="s">
        <v>72</v>
      </c>
      <c r="D11" s="24" t="s">
        <v>73</v>
      </c>
      <c r="E11" s="24" t="s">
        <v>74</v>
      </c>
      <c r="F11" s="30"/>
    </row>
    <row r="12" spans="1:6" s="2" customFormat="1" x14ac:dyDescent="0.2">
      <c r="A12" s="100">
        <v>45214</v>
      </c>
      <c r="B12" s="101">
        <v>143.43</v>
      </c>
      <c r="C12" s="102" t="s">
        <v>144</v>
      </c>
      <c r="D12" s="102" t="s">
        <v>127</v>
      </c>
      <c r="E12" s="103" t="s">
        <v>146</v>
      </c>
      <c r="F12" s="120"/>
    </row>
    <row r="13" spans="1:6" s="2" customFormat="1" x14ac:dyDescent="0.2">
      <c r="A13" s="100">
        <v>45214</v>
      </c>
      <c r="B13" s="101">
        <v>1519.42</v>
      </c>
      <c r="C13" s="102" t="s">
        <v>239</v>
      </c>
      <c r="D13" s="102" t="s">
        <v>237</v>
      </c>
      <c r="E13" s="103" t="s">
        <v>146</v>
      </c>
      <c r="F13" s="120"/>
    </row>
    <row r="14" spans="1:6" s="2" customFormat="1" x14ac:dyDescent="0.2">
      <c r="A14" s="100">
        <v>45214</v>
      </c>
      <c r="B14" s="101">
        <v>7518.53</v>
      </c>
      <c r="C14" s="102" t="s">
        <v>165</v>
      </c>
      <c r="D14" s="102" t="s">
        <v>166</v>
      </c>
      <c r="E14" s="103" t="s">
        <v>167</v>
      </c>
      <c r="F14" s="120"/>
    </row>
    <row r="15" spans="1:6" s="116" customFormat="1" x14ac:dyDescent="0.2">
      <c r="A15" s="100">
        <v>45368</v>
      </c>
      <c r="B15" s="101">
        <v>73.27</v>
      </c>
      <c r="C15" s="102" t="s">
        <v>145</v>
      </c>
      <c r="D15" s="102" t="s">
        <v>135</v>
      </c>
      <c r="E15" s="103" t="s">
        <v>136</v>
      </c>
      <c r="F15" s="121"/>
    </row>
    <row r="16" spans="1:6" s="2" customFormat="1" x14ac:dyDescent="0.2">
      <c r="A16" s="100">
        <v>45376</v>
      </c>
      <c r="B16" s="101">
        <v>115.96</v>
      </c>
      <c r="C16" s="102" t="s">
        <v>184</v>
      </c>
      <c r="D16" s="102" t="s">
        <v>236</v>
      </c>
      <c r="E16" s="103" t="s">
        <v>136</v>
      </c>
      <c r="F16" s="120"/>
    </row>
    <row r="17" spans="1:6" s="116" customFormat="1" x14ac:dyDescent="0.2">
      <c r="A17" s="112"/>
      <c r="B17" s="113"/>
      <c r="C17" s="114"/>
      <c r="D17" s="114"/>
      <c r="E17" s="115"/>
      <c r="F17" s="121"/>
    </row>
    <row r="18" spans="1:6" s="116" customFormat="1" x14ac:dyDescent="0.2">
      <c r="A18" s="112"/>
      <c r="B18" s="113"/>
      <c r="C18" s="114"/>
      <c r="D18" s="114"/>
      <c r="E18" s="115"/>
      <c r="F18" s="121"/>
    </row>
    <row r="19" spans="1:6" s="116" customFormat="1" x14ac:dyDescent="0.2">
      <c r="A19" s="112"/>
      <c r="B19" s="113"/>
      <c r="C19" s="114"/>
      <c r="D19" s="114"/>
      <c r="E19" s="115"/>
      <c r="F19" s="121"/>
    </row>
    <row r="20" spans="1:6" s="2" customFormat="1" x14ac:dyDescent="0.2">
      <c r="A20" s="100"/>
      <c r="B20" s="101"/>
      <c r="C20" s="102"/>
      <c r="D20" s="102"/>
      <c r="E20" s="103"/>
      <c r="F20" s="120"/>
    </row>
    <row r="21" spans="1:6" s="2" customFormat="1" x14ac:dyDescent="0.2">
      <c r="A21" s="100"/>
      <c r="B21" s="101"/>
      <c r="C21" s="102"/>
      <c r="D21" s="102"/>
      <c r="E21" s="103"/>
      <c r="F21" s="120"/>
    </row>
    <row r="22" spans="1:6" s="2" customFormat="1" x14ac:dyDescent="0.2">
      <c r="A22" s="100"/>
      <c r="B22" s="101"/>
      <c r="C22" s="102"/>
      <c r="D22" s="102"/>
      <c r="E22" s="103"/>
      <c r="F22" s="120"/>
    </row>
    <row r="23" spans="1:6" s="2" customFormat="1" x14ac:dyDescent="0.2">
      <c r="A23" s="100"/>
      <c r="B23" s="101"/>
      <c r="C23" s="102"/>
      <c r="D23" s="102"/>
      <c r="E23" s="103"/>
      <c r="F23" s="120"/>
    </row>
    <row r="24" spans="1:6" s="2" customFormat="1" x14ac:dyDescent="0.2">
      <c r="A24" s="100"/>
      <c r="B24" s="101"/>
      <c r="C24" s="102"/>
      <c r="D24" s="102"/>
      <c r="E24" s="103"/>
      <c r="F24" s="120"/>
    </row>
    <row r="25" spans="1:6" s="2" customFormat="1" x14ac:dyDescent="0.2">
      <c r="A25" s="100"/>
      <c r="B25" s="101"/>
      <c r="C25" s="102"/>
      <c r="D25" s="102"/>
      <c r="E25" s="103"/>
      <c r="F25" s="120"/>
    </row>
    <row r="26" spans="1:6" s="2" customFormat="1" x14ac:dyDescent="0.2">
      <c r="A26" s="100"/>
      <c r="B26" s="101"/>
      <c r="C26" s="102"/>
      <c r="D26" s="102"/>
      <c r="E26" s="103"/>
      <c r="F26" s="120"/>
    </row>
    <row r="27" spans="1:6" s="2" customFormat="1" ht="12.75" customHeight="1" x14ac:dyDescent="0.2">
      <c r="A27" s="100"/>
      <c r="B27" s="101"/>
      <c r="C27" s="102"/>
      <c r="D27" s="102"/>
      <c r="E27" s="103"/>
      <c r="F27" s="120"/>
    </row>
    <row r="28" spans="1:6" s="116" customFormat="1" x14ac:dyDescent="0.2">
      <c r="A28" s="119"/>
      <c r="B28" s="113"/>
      <c r="C28" s="114"/>
      <c r="D28" s="114"/>
      <c r="E28" s="115"/>
      <c r="F28" s="121"/>
    </row>
    <row r="29" spans="1:6" s="116" customFormat="1" x14ac:dyDescent="0.2">
      <c r="A29" s="119"/>
      <c r="B29" s="113"/>
      <c r="C29" s="114"/>
      <c r="D29" s="114"/>
      <c r="E29" s="115"/>
      <c r="F29" s="121"/>
    </row>
    <row r="30" spans="1:6" s="2" customFormat="1" hidden="1" x14ac:dyDescent="0.2">
      <c r="A30" s="87"/>
      <c r="B30" s="88"/>
      <c r="C30" s="89"/>
      <c r="D30" s="89"/>
      <c r="E30" s="90"/>
      <c r="F30" s="1"/>
    </row>
    <row r="31" spans="1:6" ht="19.5" customHeight="1" x14ac:dyDescent="0.2">
      <c r="A31" s="55" t="s">
        <v>75</v>
      </c>
      <c r="B31" s="56">
        <f>SUM(B12:B30)</f>
        <v>9370.6099999999988</v>
      </c>
      <c r="C31" s="111" t="str">
        <f>IF(SUBTOTAL(3,B12:B30)=SUBTOTAL(103,B12:B30),'Summary and sign-off'!$A$48,'Summary and sign-off'!$A$49)</f>
        <v>Check - there are no hidden rows with data</v>
      </c>
      <c r="D31" s="133" t="str">
        <f>IF('Summary and sign-off'!F55='Summary and sign-off'!F54,'Summary and sign-off'!A51,'Summary and sign-off'!A50)</f>
        <v>Check - each entry provides sufficient information</v>
      </c>
      <c r="E31" s="133"/>
      <c r="F31" s="17"/>
    </row>
    <row r="32" spans="1:6" ht="10.5" customHeight="1" x14ac:dyDescent="0.2">
      <c r="A32" s="17"/>
      <c r="B32" s="19"/>
      <c r="C32" s="17"/>
      <c r="D32" s="17"/>
      <c r="E32" s="17"/>
      <c r="F32" s="17"/>
    </row>
    <row r="33" spans="1:6" ht="24.75" customHeight="1" x14ac:dyDescent="0.2">
      <c r="A33" s="135" t="s">
        <v>76</v>
      </c>
      <c r="B33" s="135"/>
      <c r="C33" s="135"/>
      <c r="D33" s="135"/>
      <c r="E33" s="135"/>
      <c r="F33" s="29"/>
    </row>
    <row r="34" spans="1:6" ht="32.450000000000003" customHeight="1" x14ac:dyDescent="0.2">
      <c r="A34" s="24" t="s">
        <v>70</v>
      </c>
      <c r="B34" s="24" t="s">
        <v>14</v>
      </c>
      <c r="C34" s="24" t="s">
        <v>77</v>
      </c>
      <c r="D34" s="24" t="s">
        <v>73</v>
      </c>
      <c r="E34" s="24" t="s">
        <v>74</v>
      </c>
      <c r="F34" s="30"/>
    </row>
    <row r="35" spans="1:6" s="123" customFormat="1" x14ac:dyDescent="0.2">
      <c r="A35" s="100">
        <v>45144</v>
      </c>
      <c r="B35" s="101">
        <v>18.260000000000002</v>
      </c>
      <c r="C35" s="102" t="s">
        <v>185</v>
      </c>
      <c r="D35" s="102" t="s">
        <v>123</v>
      </c>
      <c r="E35" s="103" t="s">
        <v>126</v>
      </c>
      <c r="F35" s="122"/>
    </row>
    <row r="36" spans="1:6" s="123" customFormat="1" x14ac:dyDescent="0.2">
      <c r="A36" s="100">
        <v>45144</v>
      </c>
      <c r="B36" s="101">
        <v>20.309999999999999</v>
      </c>
      <c r="C36" s="102" t="s">
        <v>186</v>
      </c>
      <c r="D36" s="102" t="s">
        <v>123</v>
      </c>
      <c r="E36" s="103" t="s">
        <v>126</v>
      </c>
      <c r="F36" s="122"/>
    </row>
    <row r="37" spans="1:6" s="123" customFormat="1" x14ac:dyDescent="0.2">
      <c r="A37" s="100">
        <v>45144</v>
      </c>
      <c r="B37" s="101">
        <v>58.91</v>
      </c>
      <c r="C37" s="102" t="s">
        <v>187</v>
      </c>
      <c r="D37" s="102" t="s">
        <v>123</v>
      </c>
      <c r="E37" s="103" t="s">
        <v>147</v>
      </c>
      <c r="F37" s="122"/>
    </row>
    <row r="38" spans="1:6" s="123" customFormat="1" x14ac:dyDescent="0.2">
      <c r="A38" s="100">
        <v>45144</v>
      </c>
      <c r="B38" s="101">
        <v>739.65</v>
      </c>
      <c r="C38" s="102" t="s">
        <v>238</v>
      </c>
      <c r="D38" s="102" t="s">
        <v>152</v>
      </c>
      <c r="E38" s="103" t="s">
        <v>147</v>
      </c>
      <c r="F38" s="122"/>
    </row>
    <row r="39" spans="1:6" s="123" customFormat="1" x14ac:dyDescent="0.2">
      <c r="A39" s="100">
        <v>45144</v>
      </c>
      <c r="B39" s="101">
        <v>123</v>
      </c>
      <c r="C39" s="102" t="s">
        <v>188</v>
      </c>
      <c r="D39" s="102" t="s">
        <v>143</v>
      </c>
      <c r="E39" s="103" t="s">
        <v>147</v>
      </c>
      <c r="F39" s="122"/>
    </row>
    <row r="40" spans="1:6" s="123" customFormat="1" x14ac:dyDescent="0.2">
      <c r="A40" s="100">
        <v>45145</v>
      </c>
      <c r="B40" s="101">
        <v>46.78</v>
      </c>
      <c r="C40" s="102" t="s">
        <v>189</v>
      </c>
      <c r="D40" s="102" t="s">
        <v>123</v>
      </c>
      <c r="E40" s="103" t="s">
        <v>147</v>
      </c>
      <c r="F40" s="122"/>
    </row>
    <row r="41" spans="1:6" s="123" customFormat="1" x14ac:dyDescent="0.2">
      <c r="A41" s="100">
        <v>45145</v>
      </c>
      <c r="B41" s="101">
        <v>91.13</v>
      </c>
      <c r="C41" s="102" t="s">
        <v>190</v>
      </c>
      <c r="D41" s="102" t="s">
        <v>123</v>
      </c>
      <c r="E41" s="103" t="s">
        <v>148</v>
      </c>
      <c r="F41" s="122"/>
    </row>
    <row r="42" spans="1:6" s="123" customFormat="1" x14ac:dyDescent="0.2">
      <c r="A42" s="100">
        <v>45145</v>
      </c>
      <c r="B42" s="101">
        <v>327</v>
      </c>
      <c r="C42" s="102" t="s">
        <v>191</v>
      </c>
      <c r="D42" s="102" t="s">
        <v>153</v>
      </c>
      <c r="E42" s="103" t="s">
        <v>148</v>
      </c>
      <c r="F42" s="122"/>
    </row>
    <row r="43" spans="1:6" s="123" customFormat="1" x14ac:dyDescent="0.2">
      <c r="A43" s="100">
        <v>45147</v>
      </c>
      <c r="B43" s="101">
        <v>33.4</v>
      </c>
      <c r="C43" s="102" t="s">
        <v>192</v>
      </c>
      <c r="D43" s="102" t="s">
        <v>123</v>
      </c>
      <c r="E43" s="103" t="s">
        <v>126</v>
      </c>
      <c r="F43" s="122"/>
    </row>
    <row r="44" spans="1:6" s="123" customFormat="1" x14ac:dyDescent="0.2">
      <c r="A44" s="100">
        <v>45172</v>
      </c>
      <c r="B44" s="101">
        <v>36.119999999999997</v>
      </c>
      <c r="C44" s="102" t="s">
        <v>193</v>
      </c>
      <c r="D44" s="102" t="s">
        <v>123</v>
      </c>
      <c r="E44" s="103" t="s">
        <v>126</v>
      </c>
      <c r="F44" s="122"/>
    </row>
    <row r="45" spans="1:6" s="123" customFormat="1" ht="25.5" x14ac:dyDescent="0.2">
      <c r="A45" s="100">
        <v>45172</v>
      </c>
      <c r="B45" s="101">
        <v>318.45999999999998</v>
      </c>
      <c r="C45" s="102" t="s">
        <v>159</v>
      </c>
      <c r="D45" s="102" t="s">
        <v>154</v>
      </c>
      <c r="E45" s="103" t="s">
        <v>140</v>
      </c>
      <c r="F45" s="122"/>
    </row>
    <row r="46" spans="1:6" s="123" customFormat="1" ht="25.5" x14ac:dyDescent="0.2">
      <c r="A46" s="100">
        <v>45172</v>
      </c>
      <c r="B46" s="101">
        <v>489.61</v>
      </c>
      <c r="C46" s="102" t="s">
        <v>162</v>
      </c>
      <c r="D46" s="102" t="s">
        <v>163</v>
      </c>
      <c r="E46" s="103" t="s">
        <v>140</v>
      </c>
      <c r="F46" s="122"/>
    </row>
    <row r="47" spans="1:6" s="123" customFormat="1" x14ac:dyDescent="0.2">
      <c r="A47" s="100">
        <v>45175</v>
      </c>
      <c r="B47" s="101">
        <v>188.87</v>
      </c>
      <c r="C47" s="102" t="s">
        <v>194</v>
      </c>
      <c r="D47" s="102" t="s">
        <v>163</v>
      </c>
      <c r="E47" s="103" t="s">
        <v>140</v>
      </c>
      <c r="F47" s="122"/>
    </row>
    <row r="48" spans="1:6" s="123" customFormat="1" x14ac:dyDescent="0.2">
      <c r="A48" s="100">
        <v>45176</v>
      </c>
      <c r="B48" s="101">
        <v>52.6</v>
      </c>
      <c r="C48" s="102" t="s">
        <v>195</v>
      </c>
      <c r="D48" s="102" t="s">
        <v>123</v>
      </c>
      <c r="E48" s="103" t="s">
        <v>140</v>
      </c>
      <c r="F48" s="122"/>
    </row>
    <row r="49" spans="1:6" s="123" customFormat="1" ht="25.5" x14ac:dyDescent="0.2">
      <c r="A49" s="100">
        <v>45187</v>
      </c>
      <c r="B49" s="101">
        <v>28</v>
      </c>
      <c r="C49" s="102" t="s">
        <v>196</v>
      </c>
      <c r="D49" s="102" t="s">
        <v>161</v>
      </c>
      <c r="E49" s="103"/>
      <c r="F49" s="122"/>
    </row>
    <row r="50" spans="1:6" s="2" customFormat="1" x14ac:dyDescent="0.2">
      <c r="A50" s="100">
        <v>45190</v>
      </c>
      <c r="B50" s="101">
        <v>36.47</v>
      </c>
      <c r="C50" s="102" t="s">
        <v>198</v>
      </c>
      <c r="D50" s="102" t="s">
        <v>123</v>
      </c>
      <c r="E50" s="103" t="s">
        <v>126</v>
      </c>
      <c r="F50" s="120"/>
    </row>
    <row r="51" spans="1:6" s="2" customFormat="1" x14ac:dyDescent="0.2">
      <c r="A51" s="100">
        <v>45190</v>
      </c>
      <c r="B51" s="101">
        <v>245.36</v>
      </c>
      <c r="C51" s="102" t="s">
        <v>197</v>
      </c>
      <c r="D51" s="102" t="s">
        <v>154</v>
      </c>
      <c r="E51" s="103" t="s">
        <v>141</v>
      </c>
      <c r="F51" s="120"/>
    </row>
    <row r="52" spans="1:6" s="2" customFormat="1" x14ac:dyDescent="0.2">
      <c r="A52" s="100">
        <v>45190</v>
      </c>
      <c r="B52" s="101">
        <v>387.87</v>
      </c>
      <c r="C52" s="102" t="s">
        <v>164</v>
      </c>
      <c r="D52" s="102" t="s">
        <v>143</v>
      </c>
      <c r="E52" s="103" t="s">
        <v>141</v>
      </c>
      <c r="F52" s="120"/>
    </row>
    <row r="53" spans="1:6" s="2" customFormat="1" x14ac:dyDescent="0.2">
      <c r="A53" s="100">
        <v>45192</v>
      </c>
      <c r="B53" s="101">
        <v>41.81</v>
      </c>
      <c r="C53" s="102" t="s">
        <v>199</v>
      </c>
      <c r="D53" s="102" t="s">
        <v>123</v>
      </c>
      <c r="E53" s="103" t="s">
        <v>126</v>
      </c>
      <c r="F53" s="120"/>
    </row>
    <row r="54" spans="1:6" s="2" customFormat="1" x14ac:dyDescent="0.2">
      <c r="A54" s="100">
        <v>45192</v>
      </c>
      <c r="B54" s="101">
        <v>30.59</v>
      </c>
      <c r="C54" s="102" t="s">
        <v>200</v>
      </c>
      <c r="D54" s="102" t="s">
        <v>123</v>
      </c>
      <c r="E54" s="103" t="s">
        <v>141</v>
      </c>
      <c r="F54" s="120"/>
    </row>
    <row r="55" spans="1:6" s="2" customFormat="1" x14ac:dyDescent="0.2">
      <c r="A55" s="100">
        <v>45196</v>
      </c>
      <c r="B55" s="101">
        <v>34.590000000000003</v>
      </c>
      <c r="C55" s="102" t="s">
        <v>198</v>
      </c>
      <c r="D55" s="102" t="s">
        <v>123</v>
      </c>
      <c r="E55" s="103" t="s">
        <v>126</v>
      </c>
      <c r="F55" s="120"/>
    </row>
    <row r="56" spans="1:6" s="2" customFormat="1" x14ac:dyDescent="0.2">
      <c r="A56" s="100">
        <v>45196</v>
      </c>
      <c r="B56" s="101">
        <v>35.78</v>
      </c>
      <c r="C56" s="102" t="s">
        <v>201</v>
      </c>
      <c r="D56" s="102" t="s">
        <v>123</v>
      </c>
      <c r="E56" s="103" t="s">
        <v>126</v>
      </c>
      <c r="F56" s="120"/>
    </row>
    <row r="57" spans="1:6" s="2" customFormat="1" x14ac:dyDescent="0.2">
      <c r="A57" s="100">
        <v>45214</v>
      </c>
      <c r="B57" s="101">
        <v>54.03</v>
      </c>
      <c r="C57" s="102" t="s">
        <v>202</v>
      </c>
      <c r="D57" s="102" t="s">
        <v>123</v>
      </c>
      <c r="E57" s="103" t="s">
        <v>126</v>
      </c>
      <c r="F57" s="120"/>
    </row>
    <row r="58" spans="1:6" s="2" customFormat="1" ht="25.5" x14ac:dyDescent="0.2">
      <c r="A58" s="100">
        <v>45222</v>
      </c>
      <c r="B58" s="101">
        <v>49.67</v>
      </c>
      <c r="C58" s="102" t="s">
        <v>203</v>
      </c>
      <c r="D58" s="102" t="s">
        <v>123</v>
      </c>
      <c r="E58" s="103" t="s">
        <v>126</v>
      </c>
      <c r="F58" s="120"/>
    </row>
    <row r="59" spans="1:6" s="2" customFormat="1" x14ac:dyDescent="0.2">
      <c r="A59" s="100">
        <v>45229</v>
      </c>
      <c r="B59" s="101">
        <v>61.85</v>
      </c>
      <c r="C59" s="102" t="s">
        <v>204</v>
      </c>
      <c r="D59" s="102" t="s">
        <v>123</v>
      </c>
      <c r="E59" s="103" t="s">
        <v>126</v>
      </c>
      <c r="F59" s="120"/>
    </row>
    <row r="60" spans="1:6" s="2" customFormat="1" x14ac:dyDescent="0.2">
      <c r="A60" s="100">
        <v>45229</v>
      </c>
      <c r="B60" s="101">
        <v>453.7</v>
      </c>
      <c r="C60" s="102" t="s">
        <v>205</v>
      </c>
      <c r="D60" s="102" t="s">
        <v>152</v>
      </c>
      <c r="E60" s="103" t="s">
        <v>177</v>
      </c>
      <c r="F60" s="120"/>
    </row>
    <row r="61" spans="1:6" s="2" customFormat="1" x14ac:dyDescent="0.2">
      <c r="A61" s="100">
        <v>45229</v>
      </c>
      <c r="B61" s="101">
        <v>231.04</v>
      </c>
      <c r="C61" s="102" t="s">
        <v>206</v>
      </c>
      <c r="D61" s="102" t="s">
        <v>178</v>
      </c>
      <c r="E61" s="103" t="s">
        <v>177</v>
      </c>
      <c r="F61" s="120"/>
    </row>
    <row r="62" spans="1:6" s="2" customFormat="1" x14ac:dyDescent="0.2">
      <c r="A62" s="100">
        <v>45231</v>
      </c>
      <c r="B62" s="101">
        <v>154.91</v>
      </c>
      <c r="C62" s="102" t="s">
        <v>207</v>
      </c>
      <c r="D62" s="102" t="s">
        <v>178</v>
      </c>
      <c r="E62" s="103" t="s">
        <v>176</v>
      </c>
      <c r="F62" s="120"/>
    </row>
    <row r="63" spans="1:6" s="2" customFormat="1" x14ac:dyDescent="0.2">
      <c r="A63" s="100">
        <v>45231</v>
      </c>
      <c r="B63" s="101">
        <v>352.57</v>
      </c>
      <c r="C63" s="102" t="s">
        <v>208</v>
      </c>
      <c r="D63" s="102" t="s">
        <v>152</v>
      </c>
      <c r="E63" s="103" t="s">
        <v>176</v>
      </c>
      <c r="F63" s="120"/>
    </row>
    <row r="64" spans="1:6" s="2" customFormat="1" ht="25.5" x14ac:dyDescent="0.2">
      <c r="A64" s="100">
        <v>45233</v>
      </c>
      <c r="B64" s="101">
        <v>59.39</v>
      </c>
      <c r="C64" s="102" t="s">
        <v>209</v>
      </c>
      <c r="D64" s="102" t="s">
        <v>123</v>
      </c>
      <c r="E64" s="103" t="s">
        <v>126</v>
      </c>
      <c r="F64" s="120"/>
    </row>
    <row r="65" spans="1:6" s="2" customFormat="1" ht="25.5" x14ac:dyDescent="0.2">
      <c r="A65" s="100">
        <v>45233</v>
      </c>
      <c r="B65" s="101">
        <v>69.319999999999993</v>
      </c>
      <c r="C65" s="102" t="s">
        <v>210</v>
      </c>
      <c r="D65" s="102" t="s">
        <v>123</v>
      </c>
      <c r="E65" s="103" t="s">
        <v>126</v>
      </c>
      <c r="F65" s="120"/>
    </row>
    <row r="66" spans="1:6" s="2" customFormat="1" x14ac:dyDescent="0.2">
      <c r="A66" s="100">
        <v>45249</v>
      </c>
      <c r="B66" s="101">
        <v>55.65</v>
      </c>
      <c r="C66" s="102" t="s">
        <v>211</v>
      </c>
      <c r="D66" s="102" t="s">
        <v>123</v>
      </c>
      <c r="E66" s="103" t="s">
        <v>126</v>
      </c>
      <c r="F66" s="120"/>
    </row>
    <row r="67" spans="1:6" s="2" customFormat="1" x14ac:dyDescent="0.2">
      <c r="A67" s="100">
        <v>45249</v>
      </c>
      <c r="B67" s="101">
        <v>59.4</v>
      </c>
      <c r="C67" s="102" t="s">
        <v>212</v>
      </c>
      <c r="D67" s="102" t="s">
        <v>123</v>
      </c>
      <c r="E67" s="103" t="s">
        <v>126</v>
      </c>
      <c r="F67" s="120"/>
    </row>
    <row r="68" spans="1:6" s="2" customFormat="1" x14ac:dyDescent="0.2">
      <c r="A68" s="100">
        <v>45335</v>
      </c>
      <c r="B68" s="101">
        <v>290.92</v>
      </c>
      <c r="C68" s="102" t="s">
        <v>172</v>
      </c>
      <c r="D68" s="102" t="s">
        <v>152</v>
      </c>
      <c r="E68" s="103" t="s">
        <v>169</v>
      </c>
      <c r="F68" s="120"/>
    </row>
    <row r="69" spans="1:6" s="2" customFormat="1" x14ac:dyDescent="0.2">
      <c r="A69" s="100">
        <v>45337</v>
      </c>
      <c r="B69" s="101">
        <v>50.62</v>
      </c>
      <c r="C69" s="102" t="s">
        <v>213</v>
      </c>
      <c r="D69" s="102" t="s">
        <v>123</v>
      </c>
      <c r="E69" s="103" t="s">
        <v>140</v>
      </c>
      <c r="F69" s="120"/>
    </row>
    <row r="70" spans="1:6" s="2" customFormat="1" x14ac:dyDescent="0.2">
      <c r="A70" s="100">
        <v>45337</v>
      </c>
      <c r="B70" s="101">
        <v>64.91</v>
      </c>
      <c r="C70" s="102" t="s">
        <v>214</v>
      </c>
      <c r="D70" s="102" t="s">
        <v>123</v>
      </c>
      <c r="E70" s="103" t="s">
        <v>126</v>
      </c>
      <c r="F70" s="120"/>
    </row>
    <row r="71" spans="1:6" s="2" customFormat="1" x14ac:dyDescent="0.2">
      <c r="A71" s="100">
        <v>45337</v>
      </c>
      <c r="B71" s="101">
        <v>46.38</v>
      </c>
      <c r="C71" s="102" t="s">
        <v>215</v>
      </c>
      <c r="D71" s="102" t="s">
        <v>123</v>
      </c>
      <c r="E71" s="103" t="s">
        <v>173</v>
      </c>
      <c r="F71" s="120"/>
    </row>
    <row r="72" spans="1:6" s="2" customFormat="1" x14ac:dyDescent="0.2">
      <c r="A72" s="100">
        <v>45337</v>
      </c>
      <c r="B72" s="101">
        <v>786.66</v>
      </c>
      <c r="C72" s="102" t="s">
        <v>174</v>
      </c>
      <c r="D72" s="102" t="s">
        <v>152</v>
      </c>
      <c r="E72" s="103" t="s">
        <v>173</v>
      </c>
      <c r="F72" s="120"/>
    </row>
    <row r="73" spans="1:6" s="2" customFormat="1" x14ac:dyDescent="0.2">
      <c r="A73" s="100">
        <v>45337</v>
      </c>
      <c r="B73" s="101">
        <v>153.87</v>
      </c>
      <c r="C73" s="102" t="s">
        <v>175</v>
      </c>
      <c r="D73" s="102" t="s">
        <v>153</v>
      </c>
      <c r="E73" s="103" t="s">
        <v>173</v>
      </c>
      <c r="F73" s="120"/>
    </row>
    <row r="74" spans="1:6" s="2" customFormat="1" x14ac:dyDescent="0.2">
      <c r="A74" s="100">
        <v>45337</v>
      </c>
      <c r="B74" s="101">
        <v>896.53</v>
      </c>
      <c r="C74" s="102" t="s">
        <v>168</v>
      </c>
      <c r="D74" s="102" t="s">
        <v>154</v>
      </c>
      <c r="E74" s="103" t="s">
        <v>140</v>
      </c>
      <c r="F74" s="120"/>
    </row>
    <row r="75" spans="1:6" s="2" customFormat="1" x14ac:dyDescent="0.2">
      <c r="A75" s="100">
        <v>45338</v>
      </c>
      <c r="B75" s="101">
        <v>51.06</v>
      </c>
      <c r="C75" s="102" t="s">
        <v>216</v>
      </c>
      <c r="D75" s="102" t="s">
        <v>123</v>
      </c>
      <c r="E75" s="103" t="s">
        <v>126</v>
      </c>
      <c r="F75" s="120"/>
    </row>
    <row r="76" spans="1:6" s="2" customFormat="1" ht="12" customHeight="1" x14ac:dyDescent="0.2">
      <c r="A76" s="100">
        <v>45356</v>
      </c>
      <c r="B76" s="101">
        <v>62.36</v>
      </c>
      <c r="C76" s="102" t="s">
        <v>155</v>
      </c>
      <c r="D76" s="102" t="s">
        <v>123</v>
      </c>
      <c r="E76" s="103" t="s">
        <v>126</v>
      </c>
      <c r="F76" s="120"/>
    </row>
    <row r="77" spans="1:6" s="2" customFormat="1" ht="12" customHeight="1" x14ac:dyDescent="0.2">
      <c r="A77" s="100">
        <v>45356</v>
      </c>
      <c r="B77" s="101">
        <v>39.4</v>
      </c>
      <c r="C77" s="102" t="s">
        <v>156</v>
      </c>
      <c r="D77" s="102" t="s">
        <v>150</v>
      </c>
      <c r="E77" s="103" t="s">
        <v>151</v>
      </c>
      <c r="F77" s="120"/>
    </row>
    <row r="78" spans="1:6" s="2" customFormat="1" ht="12" customHeight="1" x14ac:dyDescent="0.2">
      <c r="A78" s="100">
        <v>45356</v>
      </c>
      <c r="B78" s="101">
        <v>245.52</v>
      </c>
      <c r="C78" s="102" t="s">
        <v>157</v>
      </c>
      <c r="D78" s="102" t="s">
        <v>152</v>
      </c>
      <c r="E78" s="103" t="s">
        <v>151</v>
      </c>
      <c r="F78" s="120"/>
    </row>
    <row r="79" spans="1:6" s="2" customFormat="1" ht="12" customHeight="1" x14ac:dyDescent="0.2">
      <c r="A79" s="100">
        <v>45356</v>
      </c>
      <c r="B79" s="101">
        <v>311.35000000000002</v>
      </c>
      <c r="C79" s="102" t="s">
        <v>158</v>
      </c>
      <c r="D79" s="102" t="s">
        <v>153</v>
      </c>
      <c r="E79" s="103" t="s">
        <v>151</v>
      </c>
      <c r="F79" s="120"/>
    </row>
    <row r="80" spans="1:6" s="2" customFormat="1" ht="12" customHeight="1" x14ac:dyDescent="0.2">
      <c r="A80" s="100">
        <v>45357</v>
      </c>
      <c r="B80" s="101">
        <v>79.5</v>
      </c>
      <c r="C80" s="102" t="s">
        <v>149</v>
      </c>
      <c r="D80" s="102" t="s">
        <v>150</v>
      </c>
      <c r="E80" s="103" t="s">
        <v>151</v>
      </c>
      <c r="F80" s="120"/>
    </row>
    <row r="81" spans="1:6" s="2" customFormat="1" x14ac:dyDescent="0.2">
      <c r="A81" s="100">
        <v>45358</v>
      </c>
      <c r="B81" s="101">
        <v>60.92</v>
      </c>
      <c r="C81" s="102" t="s">
        <v>217</v>
      </c>
      <c r="D81" s="102" t="s">
        <v>123</v>
      </c>
      <c r="E81" s="103" t="s">
        <v>126</v>
      </c>
      <c r="F81" s="120"/>
    </row>
    <row r="82" spans="1:6" s="2" customFormat="1" x14ac:dyDescent="0.2">
      <c r="A82" s="100">
        <v>45368</v>
      </c>
      <c r="B82" s="101">
        <v>52.84</v>
      </c>
      <c r="C82" s="102" t="s">
        <v>218</v>
      </c>
      <c r="D82" s="102" t="s">
        <v>123</v>
      </c>
      <c r="E82" s="103" t="s">
        <v>126</v>
      </c>
      <c r="F82" s="120"/>
    </row>
    <row r="83" spans="1:6" s="2" customFormat="1" x14ac:dyDescent="0.2">
      <c r="A83" s="100">
        <v>45377</v>
      </c>
      <c r="B83" s="101">
        <v>49.37</v>
      </c>
      <c r="C83" s="102" t="s">
        <v>219</v>
      </c>
      <c r="D83" s="102" t="s">
        <v>123</v>
      </c>
      <c r="E83" s="103" t="s">
        <v>126</v>
      </c>
      <c r="F83" s="120"/>
    </row>
    <row r="84" spans="1:6" s="2" customFormat="1" x14ac:dyDescent="0.2">
      <c r="A84" s="100">
        <v>45392</v>
      </c>
      <c r="B84" s="101">
        <v>32.549999999999997</v>
      </c>
      <c r="C84" s="102" t="s">
        <v>137</v>
      </c>
      <c r="D84" s="102" t="s">
        <v>138</v>
      </c>
      <c r="E84" s="103" t="s">
        <v>126</v>
      </c>
      <c r="F84" s="120"/>
    </row>
    <row r="85" spans="1:6" s="2" customFormat="1" x14ac:dyDescent="0.2">
      <c r="A85" s="100">
        <v>45392</v>
      </c>
      <c r="B85" s="101">
        <v>109.98</v>
      </c>
      <c r="C85" s="102" t="s">
        <v>170</v>
      </c>
      <c r="D85" s="102" t="s">
        <v>154</v>
      </c>
      <c r="E85" s="103" t="s">
        <v>169</v>
      </c>
      <c r="F85" s="120"/>
    </row>
    <row r="86" spans="1:6" s="2" customFormat="1" x14ac:dyDescent="0.2">
      <c r="A86" s="100">
        <v>45392</v>
      </c>
      <c r="B86" s="101">
        <v>167.87</v>
      </c>
      <c r="C86" s="102" t="s">
        <v>171</v>
      </c>
      <c r="D86" s="102" t="s">
        <v>153</v>
      </c>
      <c r="E86" s="103" t="s">
        <v>169</v>
      </c>
      <c r="F86" s="120"/>
    </row>
    <row r="87" spans="1:6" s="2" customFormat="1" x14ac:dyDescent="0.2">
      <c r="A87" s="100">
        <v>45393</v>
      </c>
      <c r="B87" s="101">
        <v>55.97</v>
      </c>
      <c r="C87" s="102" t="s">
        <v>220</v>
      </c>
      <c r="D87" s="102" t="s">
        <v>123</v>
      </c>
      <c r="E87" s="103" t="s">
        <v>126</v>
      </c>
      <c r="F87" s="120"/>
    </row>
    <row r="88" spans="1:6" s="2" customFormat="1" ht="25.5" x14ac:dyDescent="0.2">
      <c r="A88" s="100">
        <v>45420</v>
      </c>
      <c r="B88" s="101">
        <v>60.45</v>
      </c>
      <c r="C88" s="102" t="s">
        <v>221</v>
      </c>
      <c r="D88" s="102" t="s">
        <v>123</v>
      </c>
      <c r="E88" s="103" t="s">
        <v>126</v>
      </c>
      <c r="F88" s="120"/>
    </row>
    <row r="89" spans="1:6" s="2" customFormat="1" ht="25.5" x14ac:dyDescent="0.2">
      <c r="A89" s="100">
        <v>45420</v>
      </c>
      <c r="B89" s="101">
        <v>57.77</v>
      </c>
      <c r="C89" s="102" t="s">
        <v>222</v>
      </c>
      <c r="D89" s="102" t="s">
        <v>123</v>
      </c>
      <c r="E89" s="103" t="s">
        <v>126</v>
      </c>
      <c r="F89" s="120"/>
    </row>
    <row r="90" spans="1:6" s="2" customFormat="1" ht="25.5" x14ac:dyDescent="0.2">
      <c r="A90" s="100">
        <v>45421</v>
      </c>
      <c r="B90" s="101">
        <v>70.84</v>
      </c>
      <c r="C90" s="102" t="s">
        <v>223</v>
      </c>
      <c r="D90" s="102" t="s">
        <v>123</v>
      </c>
      <c r="E90" s="103" t="s">
        <v>126</v>
      </c>
      <c r="F90" s="120"/>
    </row>
    <row r="91" spans="1:6" s="2" customFormat="1" ht="25.5" x14ac:dyDescent="0.2">
      <c r="A91" s="100">
        <v>45421</v>
      </c>
      <c r="B91" s="101">
        <v>67.540000000000006</v>
      </c>
      <c r="C91" s="102" t="s">
        <v>224</v>
      </c>
      <c r="D91" s="102" t="s">
        <v>123</v>
      </c>
      <c r="E91" s="103" t="s">
        <v>126</v>
      </c>
      <c r="F91" s="120"/>
    </row>
    <row r="92" spans="1:6" s="2" customFormat="1" ht="25.5" x14ac:dyDescent="0.2">
      <c r="A92" s="100">
        <v>45440</v>
      </c>
      <c r="B92" s="101">
        <v>57.7</v>
      </c>
      <c r="C92" s="102" t="s">
        <v>226</v>
      </c>
      <c r="D92" s="102" t="s">
        <v>123</v>
      </c>
      <c r="E92" s="103" t="s">
        <v>126</v>
      </c>
      <c r="F92" s="120"/>
    </row>
    <row r="93" spans="1:6" s="2" customFormat="1" ht="25.5" x14ac:dyDescent="0.2">
      <c r="A93" s="100">
        <v>45440</v>
      </c>
      <c r="B93" s="101">
        <v>60.25</v>
      </c>
      <c r="C93" s="102" t="s">
        <v>225</v>
      </c>
      <c r="D93" s="102" t="s">
        <v>123</v>
      </c>
      <c r="E93" s="103" t="s">
        <v>126</v>
      </c>
      <c r="F93" s="120"/>
    </row>
    <row r="94" spans="1:6" s="123" customFormat="1" ht="25.5" x14ac:dyDescent="0.2">
      <c r="A94" s="100">
        <v>45457</v>
      </c>
      <c r="B94" s="101">
        <v>58.62</v>
      </c>
      <c r="C94" s="102" t="s">
        <v>227</v>
      </c>
      <c r="D94" s="102" t="s">
        <v>123</v>
      </c>
      <c r="E94" s="103" t="s">
        <v>126</v>
      </c>
      <c r="F94" s="122"/>
    </row>
    <row r="95" spans="1:6" s="2" customFormat="1" ht="25.5" x14ac:dyDescent="0.2">
      <c r="A95" s="100">
        <v>45457</v>
      </c>
      <c r="B95" s="101">
        <v>58.62</v>
      </c>
      <c r="C95" s="102" t="s">
        <v>228</v>
      </c>
      <c r="D95" s="102" t="s">
        <v>123</v>
      </c>
      <c r="E95" s="103" t="s">
        <v>126</v>
      </c>
      <c r="F95" s="120"/>
    </row>
    <row r="96" spans="1:6" s="2" customFormat="1" x14ac:dyDescent="0.2">
      <c r="A96" s="100">
        <v>45467</v>
      </c>
      <c r="B96" s="101">
        <v>333.64</v>
      </c>
      <c r="C96" s="102" t="s">
        <v>160</v>
      </c>
      <c r="D96" s="102" t="s">
        <v>152</v>
      </c>
      <c r="E96" s="103" t="s">
        <v>151</v>
      </c>
      <c r="F96" s="1"/>
    </row>
    <row r="97" spans="1:6" s="2" customFormat="1" x14ac:dyDescent="0.2">
      <c r="A97" s="100"/>
      <c r="B97" s="101"/>
      <c r="C97" s="102"/>
      <c r="D97" s="102"/>
      <c r="E97" s="103"/>
      <c r="F97" s="1"/>
    </row>
    <row r="98" spans="1:6" s="2" customFormat="1" x14ac:dyDescent="0.2">
      <c r="A98" s="100"/>
      <c r="B98" s="101"/>
      <c r="C98" s="102"/>
      <c r="D98" s="102"/>
      <c r="E98" s="103"/>
      <c r="F98" s="1"/>
    </row>
    <row r="99" spans="1:6" s="2" customFormat="1" hidden="1" x14ac:dyDescent="0.2">
      <c r="A99" s="91"/>
      <c r="B99" s="92"/>
      <c r="C99" s="93"/>
      <c r="D99" s="93"/>
      <c r="E99" s="94"/>
      <c r="F99" s="1"/>
    </row>
    <row r="100" spans="1:6" ht="19.5" customHeight="1" x14ac:dyDescent="0.2">
      <c r="A100" s="55" t="s">
        <v>78</v>
      </c>
      <c r="B100" s="56">
        <f>SUM(B35:B99)</f>
        <v>9420.1100000000024</v>
      </c>
      <c r="C100" s="111" t="str">
        <f>IF(SUBTOTAL(3,B35:B99)=SUBTOTAL(103,B35:B99),'Summary and sign-off'!$A$48,'Summary and sign-off'!$A$49)</f>
        <v>Check - there are no hidden rows with data</v>
      </c>
      <c r="D100" s="133" t="str">
        <f>IF('Summary and sign-off'!F56='Summary and sign-off'!F54,'Summary and sign-off'!A51,'Summary and sign-off'!A50)</f>
        <v>Check - each entry provides sufficient information</v>
      </c>
      <c r="E100" s="133"/>
      <c r="F100" s="17"/>
    </row>
    <row r="101" spans="1:6" ht="10.5" customHeight="1" x14ac:dyDescent="0.2">
      <c r="A101" s="17"/>
      <c r="B101" s="19"/>
      <c r="C101" s="17"/>
      <c r="D101" s="17"/>
      <c r="E101" s="17"/>
      <c r="F101" s="17"/>
    </row>
    <row r="102" spans="1:6" ht="24.75" customHeight="1" x14ac:dyDescent="0.2">
      <c r="A102" s="135" t="s">
        <v>79</v>
      </c>
      <c r="B102" s="135"/>
      <c r="C102" s="135"/>
      <c r="D102" s="135"/>
      <c r="E102" s="135"/>
      <c r="F102" s="17"/>
    </row>
    <row r="103" spans="1:6" ht="27" customHeight="1" x14ac:dyDescent="0.2">
      <c r="A103" s="24" t="s">
        <v>70</v>
      </c>
      <c r="B103" s="24" t="s">
        <v>14</v>
      </c>
      <c r="C103" s="24" t="s">
        <v>80</v>
      </c>
      <c r="D103" s="24" t="s">
        <v>81</v>
      </c>
      <c r="E103" s="24" t="s">
        <v>74</v>
      </c>
      <c r="F103" s="28"/>
    </row>
    <row r="104" spans="1:6" s="2" customFormat="1" x14ac:dyDescent="0.2">
      <c r="A104" s="100">
        <v>45237</v>
      </c>
      <c r="B104" s="101">
        <v>37.56</v>
      </c>
      <c r="C104" s="102" t="s">
        <v>229</v>
      </c>
      <c r="D104" s="102" t="s">
        <v>123</v>
      </c>
      <c r="E104" s="103" t="s">
        <v>126</v>
      </c>
      <c r="F104" s="120"/>
    </row>
    <row r="105" spans="1:6" s="2" customFormat="1" x14ac:dyDescent="0.2">
      <c r="A105" s="100">
        <v>45237</v>
      </c>
      <c r="B105" s="101">
        <v>35.950000000000003</v>
      </c>
      <c r="C105" s="102" t="s">
        <v>230</v>
      </c>
      <c r="D105" s="102" t="s">
        <v>123</v>
      </c>
      <c r="E105" s="103" t="s">
        <v>126</v>
      </c>
      <c r="F105" s="120"/>
    </row>
    <row r="106" spans="1:6" s="2" customFormat="1" x14ac:dyDescent="0.2">
      <c r="A106" s="100">
        <v>45258</v>
      </c>
      <c r="B106" s="101">
        <v>24.32</v>
      </c>
      <c r="C106" s="102" t="s">
        <v>231</v>
      </c>
      <c r="D106" s="102" t="s">
        <v>123</v>
      </c>
      <c r="E106" s="103" t="s">
        <v>126</v>
      </c>
      <c r="F106" s="120"/>
    </row>
    <row r="107" spans="1:6" s="2" customFormat="1" x14ac:dyDescent="0.2">
      <c r="A107" s="100">
        <v>45274</v>
      </c>
      <c r="B107" s="101">
        <v>16.420000000000002</v>
      </c>
      <c r="C107" s="102" t="s">
        <v>232</v>
      </c>
      <c r="D107" s="102" t="s">
        <v>123</v>
      </c>
      <c r="E107" s="103" t="s">
        <v>126</v>
      </c>
      <c r="F107" s="120"/>
    </row>
    <row r="108" spans="1:6" s="2" customFormat="1" x14ac:dyDescent="0.2">
      <c r="A108" s="100">
        <v>45329</v>
      </c>
      <c r="B108" s="101">
        <v>18.63</v>
      </c>
      <c r="C108" s="102" t="s">
        <v>233</v>
      </c>
      <c r="D108" s="102" t="s">
        <v>123</v>
      </c>
      <c r="E108" s="103" t="s">
        <v>126</v>
      </c>
      <c r="F108" s="120"/>
    </row>
    <row r="109" spans="1:6" s="2" customFormat="1" x14ac:dyDescent="0.2">
      <c r="A109" s="100">
        <v>45329</v>
      </c>
      <c r="B109" s="101">
        <v>22.28</v>
      </c>
      <c r="C109" s="102" t="s">
        <v>234</v>
      </c>
      <c r="D109" s="102" t="s">
        <v>123</v>
      </c>
      <c r="E109" s="103" t="s">
        <v>126</v>
      </c>
      <c r="F109" s="120"/>
    </row>
    <row r="110" spans="1:6" s="2" customFormat="1" x14ac:dyDescent="0.2">
      <c r="A110" s="100">
        <v>45336</v>
      </c>
      <c r="B110" s="101">
        <v>18.73</v>
      </c>
      <c r="C110" s="102" t="s">
        <v>234</v>
      </c>
      <c r="D110" s="102" t="s">
        <v>123</v>
      </c>
      <c r="E110" s="103" t="s">
        <v>126</v>
      </c>
      <c r="F110" s="120"/>
    </row>
    <row r="111" spans="1:6" s="2" customFormat="1" x14ac:dyDescent="0.2">
      <c r="A111" s="100">
        <v>45336</v>
      </c>
      <c r="B111" s="101">
        <v>19.829999999999998</v>
      </c>
      <c r="C111" s="102" t="s">
        <v>233</v>
      </c>
      <c r="D111" s="102" t="s">
        <v>123</v>
      </c>
      <c r="E111" s="103" t="s">
        <v>126</v>
      </c>
      <c r="F111" s="120"/>
    </row>
    <row r="112" spans="1:6" s="2" customFormat="1" x14ac:dyDescent="0.2">
      <c r="A112" s="100">
        <v>45398</v>
      </c>
      <c r="B112" s="101">
        <v>25.58</v>
      </c>
      <c r="C112" s="102" t="s">
        <v>235</v>
      </c>
      <c r="D112" s="102" t="s">
        <v>123</v>
      </c>
      <c r="E112" s="103" t="s">
        <v>126</v>
      </c>
      <c r="F112" s="120"/>
    </row>
    <row r="113" spans="1:6" s="2" customFormat="1" x14ac:dyDescent="0.2">
      <c r="A113" s="100">
        <v>45405</v>
      </c>
      <c r="B113" s="101">
        <v>14.85</v>
      </c>
      <c r="C113" s="102" t="s">
        <v>139</v>
      </c>
      <c r="D113" s="102" t="s">
        <v>135</v>
      </c>
      <c r="E113" s="103" t="s">
        <v>126</v>
      </c>
      <c r="F113" s="120"/>
    </row>
    <row r="114" spans="1:6" s="2" customFormat="1" x14ac:dyDescent="0.2">
      <c r="A114" s="100">
        <v>45426</v>
      </c>
      <c r="B114" s="101">
        <v>18.29</v>
      </c>
      <c r="C114" s="102" t="s">
        <v>233</v>
      </c>
      <c r="D114" s="102" t="s">
        <v>123</v>
      </c>
      <c r="E114" s="103" t="s">
        <v>126</v>
      </c>
      <c r="F114" s="120"/>
    </row>
    <row r="115" spans="1:6" s="2" customFormat="1" x14ac:dyDescent="0.2">
      <c r="A115" s="100">
        <v>45426</v>
      </c>
      <c r="B115" s="101">
        <v>17.760000000000002</v>
      </c>
      <c r="C115" s="102" t="s">
        <v>234</v>
      </c>
      <c r="D115" s="102" t="s">
        <v>123</v>
      </c>
      <c r="E115" s="103" t="s">
        <v>126</v>
      </c>
      <c r="F115" s="120"/>
    </row>
    <row r="116" spans="1:6" s="2" customFormat="1" x14ac:dyDescent="0.2">
      <c r="A116" s="100"/>
      <c r="B116" s="101"/>
      <c r="C116" s="102"/>
      <c r="D116" s="102"/>
      <c r="E116" s="103"/>
      <c r="F116" s="120"/>
    </row>
    <row r="117" spans="1:6" s="2" customFormat="1" hidden="1" x14ac:dyDescent="0.2">
      <c r="A117" s="78"/>
      <c r="B117" s="79"/>
      <c r="C117" s="80"/>
      <c r="D117" s="80"/>
      <c r="E117" s="81"/>
      <c r="F117" s="1"/>
    </row>
    <row r="118" spans="1:6" ht="19.5" customHeight="1" x14ac:dyDescent="0.2">
      <c r="A118" s="55" t="s">
        <v>82</v>
      </c>
      <c r="B118" s="56">
        <f>SUM(B104:B117)</f>
        <v>270.2</v>
      </c>
      <c r="C118" s="111" t="str">
        <f>IF(SUBTOTAL(3,B104:B117)=SUBTOTAL(103,B104:B117),'Summary and sign-off'!$A$48,'Summary and sign-off'!$A$49)</f>
        <v>Check - there are no hidden rows with data</v>
      </c>
      <c r="D118" s="133" t="str">
        <f>IF('Summary and sign-off'!F57='Summary and sign-off'!F54,'Summary and sign-off'!A51,'Summary and sign-off'!A50)</f>
        <v>Check - each entry provides sufficient information</v>
      </c>
      <c r="E118" s="133"/>
      <c r="F118" s="17"/>
    </row>
    <row r="119" spans="1:6" ht="10.5" customHeight="1" x14ac:dyDescent="0.2">
      <c r="A119" s="17"/>
      <c r="B119" s="43"/>
      <c r="C119" s="19"/>
      <c r="D119" s="17"/>
      <c r="E119" s="17"/>
      <c r="F119" s="17"/>
    </row>
    <row r="120" spans="1:6" ht="34.5" customHeight="1" x14ac:dyDescent="0.2">
      <c r="A120" s="31" t="s">
        <v>83</v>
      </c>
      <c r="B120" s="44">
        <f>B31+B100+B118</f>
        <v>19060.920000000002</v>
      </c>
      <c r="C120" s="32"/>
      <c r="D120" s="32"/>
      <c r="E120" s="32"/>
      <c r="F120" s="17"/>
    </row>
    <row r="121" spans="1:6" x14ac:dyDescent="0.2">
      <c r="A121" s="17"/>
      <c r="B121" s="19"/>
      <c r="C121" s="17"/>
      <c r="D121" s="17"/>
      <c r="E121" s="17"/>
      <c r="F121" s="17"/>
    </row>
    <row r="122" spans="1:6" x14ac:dyDescent="0.2">
      <c r="A122" s="18" t="s">
        <v>25</v>
      </c>
      <c r="B122" s="19"/>
      <c r="C122" s="17"/>
      <c r="D122" s="17"/>
      <c r="E122" s="17"/>
      <c r="F122" s="17"/>
    </row>
    <row r="123" spans="1:6" ht="12.6" customHeight="1" x14ac:dyDescent="0.2">
      <c r="A123" s="20" t="s">
        <v>84</v>
      </c>
      <c r="F123" s="17"/>
    </row>
    <row r="124" spans="1:6" ht="12.95" customHeight="1" x14ac:dyDescent="0.2">
      <c r="A124" s="20" t="s">
        <v>85</v>
      </c>
      <c r="B124" s="17"/>
      <c r="D124" s="17"/>
      <c r="F124" s="17"/>
    </row>
    <row r="125" spans="1:6" x14ac:dyDescent="0.2">
      <c r="A125" s="20" t="s">
        <v>86</v>
      </c>
      <c r="F125" s="17"/>
    </row>
    <row r="126" spans="1:6" x14ac:dyDescent="0.2">
      <c r="A126" s="20" t="s">
        <v>31</v>
      </c>
      <c r="B126" s="19"/>
      <c r="C126" s="17"/>
      <c r="D126" s="17"/>
      <c r="E126" s="17"/>
      <c r="F126" s="17"/>
    </row>
    <row r="127" spans="1:6" ht="12.95" customHeight="1" x14ac:dyDescent="0.2">
      <c r="A127" s="20" t="s">
        <v>87</v>
      </c>
      <c r="B127" s="17"/>
      <c r="D127" s="17"/>
      <c r="F127" s="17"/>
    </row>
    <row r="128" spans="1:6" x14ac:dyDescent="0.2">
      <c r="A128" s="20" t="s">
        <v>88</v>
      </c>
      <c r="F128" s="17"/>
    </row>
    <row r="129" spans="1:6" x14ac:dyDescent="0.2">
      <c r="A129" s="20" t="s">
        <v>89</v>
      </c>
      <c r="B129" s="20"/>
      <c r="C129" s="20"/>
      <c r="D129" s="20"/>
      <c r="F129" s="17"/>
    </row>
    <row r="130" spans="1:6" x14ac:dyDescent="0.2">
      <c r="A130" s="26"/>
      <c r="B130" s="17"/>
      <c r="C130" s="17"/>
      <c r="D130" s="17"/>
      <c r="E130" s="17"/>
      <c r="F130" s="17"/>
    </row>
    <row r="131" spans="1:6" hidden="1" x14ac:dyDescent="0.2">
      <c r="A131" s="26"/>
      <c r="B131" s="17"/>
      <c r="C131" s="17"/>
      <c r="D131" s="17"/>
      <c r="E131" s="17"/>
      <c r="F131" s="17"/>
    </row>
    <row r="132" spans="1:6" x14ac:dyDescent="0.2"/>
    <row r="133" spans="1:6" x14ac:dyDescent="0.2"/>
    <row r="134" spans="1:6" x14ac:dyDescent="0.2"/>
    <row r="135" spans="1:6" x14ac:dyDescent="0.2"/>
    <row r="136" spans="1:6" ht="12.75" hidden="1" customHeight="1" x14ac:dyDescent="0.2"/>
    <row r="137" spans="1:6" x14ac:dyDescent="0.2"/>
    <row r="138" spans="1:6" x14ac:dyDescent="0.2"/>
    <row r="139" spans="1:6" hidden="1" x14ac:dyDescent="0.2">
      <c r="A139" s="26"/>
      <c r="B139" s="17"/>
      <c r="C139" s="17"/>
      <c r="D139" s="17"/>
      <c r="E139" s="17"/>
      <c r="F139" s="17"/>
    </row>
    <row r="140" spans="1:6" hidden="1" x14ac:dyDescent="0.2">
      <c r="A140" s="26"/>
      <c r="B140" s="17"/>
      <c r="C140" s="17"/>
      <c r="D140" s="17"/>
      <c r="E140" s="17"/>
      <c r="F140" s="17"/>
    </row>
    <row r="141" spans="1:6" hidden="1" x14ac:dyDescent="0.2">
      <c r="A141" s="26"/>
      <c r="B141" s="17"/>
      <c r="C141" s="17"/>
      <c r="D141" s="17"/>
      <c r="E141" s="17"/>
      <c r="F141" s="17"/>
    </row>
    <row r="142" spans="1:6" hidden="1" x14ac:dyDescent="0.2">
      <c r="A142" s="26"/>
      <c r="B142" s="17"/>
      <c r="C142" s="17"/>
      <c r="D142" s="17"/>
      <c r="E142" s="17"/>
      <c r="F142" s="17"/>
    </row>
    <row r="143" spans="1:6" hidden="1" x14ac:dyDescent="0.2">
      <c r="A143" s="26"/>
      <c r="B143" s="17"/>
      <c r="C143" s="17"/>
      <c r="D143" s="17"/>
      <c r="E143" s="17"/>
      <c r="F143" s="17"/>
    </row>
    <row r="144" spans="1:6"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sheetData>
  <sheetProtection sheet="1" formatCells="0" formatRows="0" insertColumns="0" insertRows="0" deleteRows="0"/>
  <mergeCells count="15">
    <mergeCell ref="B7:E7"/>
    <mergeCell ref="B5:E5"/>
    <mergeCell ref="D118:E118"/>
    <mergeCell ref="A1:E1"/>
    <mergeCell ref="A33:E33"/>
    <mergeCell ref="A102:E102"/>
    <mergeCell ref="B2:E2"/>
    <mergeCell ref="B3:E3"/>
    <mergeCell ref="B4:E4"/>
    <mergeCell ref="A8:E8"/>
    <mergeCell ref="A9:E9"/>
    <mergeCell ref="B6:E6"/>
    <mergeCell ref="D31:E31"/>
    <mergeCell ref="D100:E100"/>
    <mergeCell ref="A10:E10"/>
  </mergeCells>
  <dataValidations xWindow="237" yWindow="1170"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98:A99 A30 A104:A115 A117 A35:A90 A12:A21"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3 A34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91:A97 A22:A29 A116"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xWindow="237" yWindow="1170"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B104:B117 B35:B99 B12:B30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3"/>
  <sheetViews>
    <sheetView topLeftCell="A2" zoomScaleNormal="100" workbookViewId="0">
      <selection activeCell="D13" sqref="D13"/>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9.28515625" customWidth="1"/>
    <col min="7" max="10" width="9.140625" hidden="1" customWidth="1"/>
    <col min="11" max="13" width="0" hidden="1" customWidth="1"/>
  </cols>
  <sheetData>
    <row r="1" spans="1:6" ht="26.25" customHeight="1" x14ac:dyDescent="0.2">
      <c r="A1" s="134" t="s">
        <v>61</v>
      </c>
      <c r="B1" s="134"/>
      <c r="C1" s="134"/>
      <c r="D1" s="134"/>
      <c r="E1" s="134"/>
    </row>
    <row r="2" spans="1:6" ht="21" customHeight="1" x14ac:dyDescent="0.2">
      <c r="A2" s="3" t="s">
        <v>62</v>
      </c>
      <c r="B2" s="132" t="str">
        <f>'Summary and sign-off'!B2:F2</f>
        <v xml:space="preserve">Cancer Control Agency </v>
      </c>
      <c r="C2" s="132"/>
      <c r="D2" s="132"/>
      <c r="E2" s="132"/>
    </row>
    <row r="3" spans="1:6" ht="31.5" x14ac:dyDescent="0.2">
      <c r="A3" s="3" t="s">
        <v>63</v>
      </c>
      <c r="B3" s="132" t="str">
        <f>'Summary and sign-off'!B3:F3</f>
        <v>Rami Rahal</v>
      </c>
      <c r="C3" s="132"/>
      <c r="D3" s="132"/>
      <c r="E3" s="132"/>
    </row>
    <row r="4" spans="1:6" ht="21" customHeight="1" x14ac:dyDescent="0.2">
      <c r="A4" s="3" t="s">
        <v>64</v>
      </c>
      <c r="B4" s="132">
        <f>'Summary and sign-off'!B4:F4</f>
        <v>45108</v>
      </c>
      <c r="C4" s="132"/>
      <c r="D4" s="132"/>
      <c r="E4" s="132"/>
    </row>
    <row r="5" spans="1:6" ht="21" customHeight="1" x14ac:dyDescent="0.2">
      <c r="A5" s="3" t="s">
        <v>65</v>
      </c>
      <c r="B5" s="132">
        <f>'Summary and sign-off'!B5:F5</f>
        <v>45473</v>
      </c>
      <c r="C5" s="132"/>
      <c r="D5" s="132"/>
      <c r="E5" s="132"/>
    </row>
    <row r="6" spans="1:6" ht="21" customHeight="1" x14ac:dyDescent="0.2">
      <c r="A6" s="3" t="s">
        <v>66</v>
      </c>
      <c r="B6" s="127" t="s">
        <v>33</v>
      </c>
      <c r="C6" s="127"/>
      <c r="D6" s="127"/>
      <c r="E6" s="127"/>
    </row>
    <row r="7" spans="1:6" ht="21" customHeight="1" x14ac:dyDescent="0.2">
      <c r="A7" s="3" t="s">
        <v>7</v>
      </c>
      <c r="B7" s="127" t="s">
        <v>35</v>
      </c>
      <c r="C7" s="127"/>
      <c r="D7" s="127"/>
      <c r="E7" s="127"/>
    </row>
    <row r="8" spans="1:6" ht="35.25" customHeight="1" x14ac:dyDescent="0.25">
      <c r="A8" s="143" t="s">
        <v>90</v>
      </c>
      <c r="B8" s="143"/>
      <c r="C8" s="144"/>
      <c r="D8" s="144"/>
      <c r="E8" s="144"/>
      <c r="F8" s="27"/>
    </row>
    <row r="9" spans="1:6" ht="35.25" customHeight="1" x14ac:dyDescent="0.25">
      <c r="A9" s="141" t="s">
        <v>91</v>
      </c>
      <c r="B9" s="142"/>
      <c r="C9" s="142"/>
      <c r="D9" s="142"/>
      <c r="E9" s="142"/>
      <c r="F9" s="27"/>
    </row>
    <row r="10" spans="1:6" ht="27" customHeight="1" x14ac:dyDescent="0.2">
      <c r="A10" s="24" t="s">
        <v>92</v>
      </c>
      <c r="B10" s="24" t="s">
        <v>14</v>
      </c>
      <c r="C10" s="24" t="s">
        <v>93</v>
      </c>
      <c r="D10" s="24" t="s">
        <v>94</v>
      </c>
      <c r="E10" s="24" t="s">
        <v>74</v>
      </c>
      <c r="F10" s="20"/>
    </row>
    <row r="11" spans="1:6" s="2" customFormat="1" x14ac:dyDescent="0.2">
      <c r="A11" s="104">
        <v>45371</v>
      </c>
      <c r="B11" s="101">
        <v>662.24</v>
      </c>
      <c r="C11" s="105" t="s">
        <v>181</v>
      </c>
      <c r="D11" s="105" t="s">
        <v>182</v>
      </c>
      <c r="E11" s="106" t="s">
        <v>180</v>
      </c>
    </row>
    <row r="12" spans="1:6" s="2" customFormat="1" x14ac:dyDescent="0.2">
      <c r="A12" s="104">
        <v>45405</v>
      </c>
      <c r="B12" s="101">
        <v>873.94</v>
      </c>
      <c r="C12" s="105" t="s">
        <v>179</v>
      </c>
      <c r="D12" s="105" t="s">
        <v>183</v>
      </c>
      <c r="E12" s="106" t="s">
        <v>126</v>
      </c>
    </row>
    <row r="13" spans="1:6" s="2" customFormat="1" x14ac:dyDescent="0.2">
      <c r="A13" s="100"/>
      <c r="B13" s="101"/>
      <c r="C13" s="105"/>
      <c r="D13" s="105"/>
      <c r="E13" s="106"/>
    </row>
    <row r="14" spans="1:6" s="2" customFormat="1" x14ac:dyDescent="0.2">
      <c r="A14" s="100"/>
      <c r="B14" s="101"/>
      <c r="C14" s="105"/>
      <c r="D14" s="105"/>
      <c r="E14" s="106"/>
    </row>
    <row r="15" spans="1:6" s="2" customFormat="1" x14ac:dyDescent="0.2">
      <c r="A15" s="100"/>
      <c r="B15" s="101"/>
      <c r="C15" s="105"/>
      <c r="D15" s="105"/>
      <c r="E15" s="106"/>
    </row>
    <row r="16" spans="1:6" s="2" customFormat="1" x14ac:dyDescent="0.2">
      <c r="A16" s="100"/>
      <c r="B16" s="101"/>
      <c r="C16" s="105"/>
      <c r="D16" s="105"/>
      <c r="E16" s="106"/>
    </row>
    <row r="17" spans="1:6" s="2" customFormat="1" x14ac:dyDescent="0.2">
      <c r="A17" s="100"/>
      <c r="B17" s="101"/>
      <c r="C17" s="105"/>
      <c r="D17" s="105"/>
      <c r="E17" s="106"/>
    </row>
    <row r="18" spans="1:6" s="2" customFormat="1" x14ac:dyDescent="0.2">
      <c r="A18" s="100"/>
      <c r="B18" s="101"/>
      <c r="C18" s="105"/>
      <c r="D18" s="105"/>
      <c r="E18" s="106"/>
    </row>
    <row r="19" spans="1:6" s="2" customFormat="1" x14ac:dyDescent="0.2">
      <c r="A19" s="100"/>
      <c r="B19" s="101"/>
      <c r="C19" s="105"/>
      <c r="D19" s="105"/>
      <c r="E19" s="106"/>
    </row>
    <row r="20" spans="1:6" s="2" customFormat="1" x14ac:dyDescent="0.2">
      <c r="A20" s="100"/>
      <c r="B20" s="101"/>
      <c r="C20" s="105"/>
      <c r="D20" s="105"/>
      <c r="E20" s="106"/>
    </row>
    <row r="21" spans="1:6" s="2" customFormat="1" x14ac:dyDescent="0.2">
      <c r="A21" s="100"/>
      <c r="B21" s="101"/>
      <c r="C21" s="105"/>
      <c r="D21" s="105"/>
      <c r="E21" s="106"/>
    </row>
    <row r="22" spans="1:6" s="2" customFormat="1" x14ac:dyDescent="0.2">
      <c r="A22" s="104"/>
      <c r="B22" s="101"/>
      <c r="C22" s="105"/>
      <c r="D22" s="105"/>
      <c r="E22" s="106"/>
    </row>
    <row r="23" spans="1:6" s="2" customFormat="1" x14ac:dyDescent="0.2">
      <c r="A23" s="104"/>
      <c r="B23" s="101"/>
      <c r="C23" s="105"/>
      <c r="D23" s="105"/>
      <c r="E23" s="106"/>
    </row>
    <row r="24" spans="1:6" s="2" customFormat="1" ht="11.25" hidden="1" customHeight="1" x14ac:dyDescent="0.2">
      <c r="A24" s="82"/>
      <c r="B24" s="79"/>
      <c r="C24" s="83"/>
      <c r="D24" s="83"/>
      <c r="E24" s="84"/>
    </row>
    <row r="25" spans="1:6" ht="34.5" customHeight="1" x14ac:dyDescent="0.2">
      <c r="A25" s="39" t="s">
        <v>95</v>
      </c>
      <c r="B25" s="48">
        <f>SUM(B11:B24)</f>
        <v>1536.18</v>
      </c>
      <c r="C25" s="54" t="str">
        <f>IF(SUBTOTAL(3,B11:B24)=SUBTOTAL(103,B11:B24),'Summary and sign-off'!$A$48,'Summary and sign-off'!$A$49)</f>
        <v>Check - there are no hidden rows with data</v>
      </c>
      <c r="D25" s="133" t="str">
        <f>IF('Summary and sign-off'!F58='Summary and sign-off'!F54,'Summary and sign-off'!A51,'Summary and sign-off'!A50)</f>
        <v>Check - each entry provides sufficient information</v>
      </c>
      <c r="E25" s="133"/>
      <c r="F25" s="2"/>
    </row>
    <row r="26" spans="1:6" x14ac:dyDescent="0.2">
      <c r="A26" s="18"/>
      <c r="B26" s="17"/>
      <c r="C26" s="17"/>
      <c r="D26" s="17"/>
      <c r="E26" s="17"/>
    </row>
    <row r="27" spans="1:6" x14ac:dyDescent="0.2">
      <c r="A27" s="18" t="s">
        <v>25</v>
      </c>
      <c r="B27" s="19"/>
      <c r="C27" s="17"/>
      <c r="D27" s="17"/>
      <c r="E27" s="17"/>
    </row>
    <row r="28" spans="1:6" ht="12.75" customHeight="1" x14ac:dyDescent="0.2">
      <c r="A28" s="20" t="s">
        <v>96</v>
      </c>
      <c r="B28" s="20"/>
      <c r="C28" s="20"/>
      <c r="D28" s="20"/>
      <c r="E28" s="20"/>
    </row>
    <row r="29" spans="1:6" x14ac:dyDescent="0.2">
      <c r="A29" s="20" t="s">
        <v>97</v>
      </c>
      <c r="B29" s="20"/>
      <c r="C29" s="28"/>
      <c r="D29" s="28"/>
      <c r="E29" s="28"/>
    </row>
    <row r="30" spans="1:6" x14ac:dyDescent="0.2">
      <c r="A30" s="20" t="s">
        <v>31</v>
      </c>
      <c r="B30" s="19"/>
      <c r="C30" s="17"/>
      <c r="D30" s="17"/>
      <c r="E30" s="17"/>
      <c r="F30" s="17"/>
    </row>
    <row r="31" spans="1:6" x14ac:dyDescent="0.2">
      <c r="A31" s="20" t="s">
        <v>98</v>
      </c>
      <c r="B31" s="20"/>
      <c r="C31" s="28"/>
      <c r="D31" s="28"/>
      <c r="E31" s="28"/>
    </row>
    <row r="32" spans="1:6" ht="12.75" customHeight="1" x14ac:dyDescent="0.2">
      <c r="A32" s="20" t="s">
        <v>99</v>
      </c>
      <c r="B32" s="20"/>
      <c r="C32" s="22"/>
      <c r="D32" s="22"/>
      <c r="E32" s="22"/>
    </row>
    <row r="33" spans="1:5" x14ac:dyDescent="0.2">
      <c r="A33" s="17"/>
      <c r="B33" s="17"/>
      <c r="C33" s="17"/>
      <c r="D33" s="17"/>
      <c r="E33" s="17"/>
    </row>
  </sheetData>
  <sheetProtection sheet="1" formatCells="0" insertRows="0" deleteRows="0"/>
  <mergeCells count="10">
    <mergeCell ref="D25:E25"/>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B11:B24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49"/>
  <sheetViews>
    <sheetView zoomScaleNormal="100" workbookViewId="0">
      <selection activeCell="B2" sqref="B2:E2"/>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6.85546875" customWidth="1"/>
    <col min="7" max="10" width="9.140625" hidden="1" customWidth="1"/>
    <col min="11" max="13" width="0" hidden="1" customWidth="1"/>
    <col min="14" max="16384" width="9.140625" hidden="1"/>
  </cols>
  <sheetData>
    <row r="1" spans="1:6" ht="26.25" customHeight="1" x14ac:dyDescent="0.2">
      <c r="A1" s="134" t="s">
        <v>61</v>
      </c>
      <c r="B1" s="134"/>
      <c r="C1" s="134"/>
      <c r="D1" s="134"/>
      <c r="E1" s="134"/>
    </row>
    <row r="2" spans="1:6" ht="21" customHeight="1" x14ac:dyDescent="0.2">
      <c r="A2" s="3" t="s">
        <v>62</v>
      </c>
      <c r="B2" s="132" t="str">
        <f>'Summary and sign-off'!B2:F2</f>
        <v xml:space="preserve">Cancer Control Agency </v>
      </c>
      <c r="C2" s="132"/>
      <c r="D2" s="132"/>
      <c r="E2" s="132"/>
    </row>
    <row r="3" spans="1:6" ht="31.5" x14ac:dyDescent="0.2">
      <c r="A3" s="3" t="s">
        <v>100</v>
      </c>
      <c r="B3" s="132" t="str">
        <f>'Summary and sign-off'!B3:F3</f>
        <v>Rami Rahal</v>
      </c>
      <c r="C3" s="132"/>
      <c r="D3" s="132"/>
      <c r="E3" s="132"/>
    </row>
    <row r="4" spans="1:6" ht="21" customHeight="1" x14ac:dyDescent="0.2">
      <c r="A4" s="3" t="s">
        <v>64</v>
      </c>
      <c r="B4" s="132">
        <f>'Summary and sign-off'!B4:F4</f>
        <v>45108</v>
      </c>
      <c r="C4" s="132"/>
      <c r="D4" s="132"/>
      <c r="E4" s="132"/>
    </row>
    <row r="5" spans="1:6" ht="21" customHeight="1" x14ac:dyDescent="0.2">
      <c r="A5" s="3" t="s">
        <v>65</v>
      </c>
      <c r="B5" s="132">
        <f>'Summary and sign-off'!B5:F5</f>
        <v>45473</v>
      </c>
      <c r="C5" s="132"/>
      <c r="D5" s="132"/>
      <c r="E5" s="132"/>
    </row>
    <row r="6" spans="1:6" ht="21" customHeight="1" x14ac:dyDescent="0.2">
      <c r="A6" s="3" t="s">
        <v>66</v>
      </c>
      <c r="B6" s="127" t="s">
        <v>32</v>
      </c>
      <c r="C6" s="127"/>
      <c r="D6" s="127"/>
      <c r="E6" s="127"/>
      <c r="F6" s="23"/>
    </row>
    <row r="7" spans="1:6" ht="21" customHeight="1" x14ac:dyDescent="0.2">
      <c r="A7" s="3" t="s">
        <v>7</v>
      </c>
      <c r="B7" s="127" t="s">
        <v>35</v>
      </c>
      <c r="C7" s="127"/>
      <c r="D7" s="127"/>
      <c r="E7" s="127"/>
      <c r="F7" s="23"/>
    </row>
    <row r="8" spans="1:6" ht="35.25" customHeight="1" x14ac:dyDescent="0.2">
      <c r="A8" s="137" t="s">
        <v>101</v>
      </c>
      <c r="B8" s="137"/>
      <c r="C8" s="144"/>
      <c r="D8" s="144"/>
      <c r="E8" s="144"/>
    </row>
    <row r="9" spans="1:6" ht="35.25" customHeight="1" x14ac:dyDescent="0.2">
      <c r="A9" s="145" t="s">
        <v>102</v>
      </c>
      <c r="B9" s="146"/>
      <c r="C9" s="146"/>
      <c r="D9" s="146"/>
      <c r="E9" s="146"/>
    </row>
    <row r="10" spans="1:6" ht="27" customHeight="1" x14ac:dyDescent="0.2">
      <c r="A10" s="24" t="s">
        <v>70</v>
      </c>
      <c r="B10" s="24" t="s">
        <v>14</v>
      </c>
      <c r="C10" s="24" t="s">
        <v>103</v>
      </c>
      <c r="D10" s="24" t="s">
        <v>104</v>
      </c>
      <c r="E10" s="24" t="s">
        <v>74</v>
      </c>
      <c r="F10" s="20"/>
    </row>
    <row r="11" spans="1:6" s="2" customFormat="1" hidden="1" x14ac:dyDescent="0.2">
      <c r="A11" s="82"/>
      <c r="B11" s="79"/>
      <c r="C11" s="83"/>
      <c r="D11" s="83"/>
      <c r="E11" s="84"/>
    </row>
    <row r="12" spans="1:6" s="116" customFormat="1" x14ac:dyDescent="0.2">
      <c r="A12" s="100">
        <v>45253</v>
      </c>
      <c r="B12" s="101">
        <v>4.5999999999999996</v>
      </c>
      <c r="C12" s="124" t="s">
        <v>124</v>
      </c>
      <c r="D12" s="124" t="s">
        <v>122</v>
      </c>
      <c r="E12" s="125"/>
    </row>
    <row r="13" spans="1:6" s="116" customFormat="1" x14ac:dyDescent="0.2">
      <c r="A13" s="100">
        <v>45282</v>
      </c>
      <c r="B13" s="101">
        <v>4.5999999999999996</v>
      </c>
      <c r="C13" s="124" t="s">
        <v>125</v>
      </c>
      <c r="D13" s="124" t="s">
        <v>122</v>
      </c>
      <c r="E13" s="125"/>
    </row>
    <row r="14" spans="1:6" s="116" customFormat="1" x14ac:dyDescent="0.2">
      <c r="A14" s="100">
        <v>45316</v>
      </c>
      <c r="B14" s="101">
        <v>4.5999999999999996</v>
      </c>
      <c r="C14" s="105" t="s">
        <v>129</v>
      </c>
      <c r="D14" s="105" t="s">
        <v>122</v>
      </c>
      <c r="E14" s="125"/>
    </row>
    <row r="15" spans="1:6" s="116" customFormat="1" x14ac:dyDescent="0.2">
      <c r="A15" s="100">
        <v>45345</v>
      </c>
      <c r="B15" s="101">
        <v>4.5999999999999996</v>
      </c>
      <c r="C15" s="105" t="s">
        <v>130</v>
      </c>
      <c r="D15" s="105" t="s">
        <v>122</v>
      </c>
      <c r="E15" s="118"/>
    </row>
    <row r="16" spans="1:6" s="116" customFormat="1" x14ac:dyDescent="0.2">
      <c r="A16" s="100">
        <v>45376</v>
      </c>
      <c r="B16" s="101">
        <v>4.5999999999999996</v>
      </c>
      <c r="C16" s="105" t="s">
        <v>131</v>
      </c>
      <c r="D16" s="105" t="s">
        <v>122</v>
      </c>
      <c r="E16" s="118"/>
    </row>
    <row r="17" spans="1:5" s="116" customFormat="1" x14ac:dyDescent="0.2">
      <c r="A17" s="100">
        <v>45406</v>
      </c>
      <c r="B17" s="101">
        <v>4.5999999999999996</v>
      </c>
      <c r="C17" s="105" t="s">
        <v>132</v>
      </c>
      <c r="D17" s="105" t="s">
        <v>122</v>
      </c>
      <c r="E17" s="118"/>
    </row>
    <row r="18" spans="1:5" s="116" customFormat="1" x14ac:dyDescent="0.2">
      <c r="A18" s="100">
        <v>45439</v>
      </c>
      <c r="B18" s="101">
        <v>4.5999999999999996</v>
      </c>
      <c r="C18" s="105" t="s">
        <v>133</v>
      </c>
      <c r="D18" s="105" t="s">
        <v>122</v>
      </c>
      <c r="E18" s="118"/>
    </row>
    <row r="19" spans="1:5" s="116" customFormat="1" x14ac:dyDescent="0.2">
      <c r="A19" s="100">
        <v>45467</v>
      </c>
      <c r="B19" s="101">
        <v>4.5999999999999996</v>
      </c>
      <c r="C19" s="105" t="s">
        <v>134</v>
      </c>
      <c r="D19" s="105" t="s">
        <v>122</v>
      </c>
      <c r="E19" s="118"/>
    </row>
    <row r="20" spans="1:5" s="116" customFormat="1" x14ac:dyDescent="0.2">
      <c r="A20" s="112"/>
      <c r="B20" s="113"/>
      <c r="C20" s="117"/>
      <c r="D20" s="117"/>
      <c r="E20" s="118"/>
    </row>
    <row r="21" spans="1:5" s="116" customFormat="1" x14ac:dyDescent="0.2">
      <c r="A21" s="112"/>
      <c r="B21" s="113"/>
      <c r="C21" s="117"/>
      <c r="D21" s="117"/>
      <c r="E21" s="118"/>
    </row>
    <row r="22" spans="1:5" s="116" customFormat="1" x14ac:dyDescent="0.2">
      <c r="A22" s="112"/>
      <c r="B22" s="113"/>
      <c r="C22" s="117"/>
      <c r="D22" s="117"/>
      <c r="E22" s="118"/>
    </row>
    <row r="23" spans="1:5" s="116" customFormat="1" x14ac:dyDescent="0.2">
      <c r="A23" s="112"/>
      <c r="B23" s="113"/>
      <c r="C23" s="117"/>
      <c r="D23" s="117"/>
      <c r="E23" s="118"/>
    </row>
    <row r="24" spans="1:5" s="116" customFormat="1" x14ac:dyDescent="0.2">
      <c r="A24" s="112"/>
      <c r="B24" s="113"/>
      <c r="C24" s="117"/>
      <c r="D24" s="117"/>
      <c r="E24" s="118"/>
    </row>
    <row r="25" spans="1:5" s="116" customFormat="1" x14ac:dyDescent="0.2">
      <c r="A25" s="112"/>
      <c r="B25" s="113"/>
      <c r="C25" s="117"/>
      <c r="D25" s="117"/>
      <c r="E25" s="118"/>
    </row>
    <row r="26" spans="1:5" s="116" customFormat="1" x14ac:dyDescent="0.2">
      <c r="A26" s="112"/>
      <c r="B26" s="113"/>
      <c r="C26" s="117"/>
      <c r="D26" s="117"/>
      <c r="E26" s="118"/>
    </row>
    <row r="27" spans="1:5" s="116" customFormat="1" x14ac:dyDescent="0.2">
      <c r="A27" s="112"/>
      <c r="B27" s="113"/>
      <c r="C27" s="117"/>
      <c r="D27" s="117"/>
      <c r="E27" s="118"/>
    </row>
    <row r="28" spans="1:5" s="2" customFormat="1" x14ac:dyDescent="0.2">
      <c r="A28" s="100"/>
      <c r="B28" s="101"/>
      <c r="C28" s="105"/>
      <c r="D28" s="105"/>
      <c r="E28" s="106"/>
    </row>
    <row r="29" spans="1:5" s="2" customFormat="1" x14ac:dyDescent="0.2">
      <c r="A29" s="104"/>
      <c r="B29" s="101"/>
      <c r="C29" s="105"/>
      <c r="D29" s="105"/>
      <c r="E29" s="106"/>
    </row>
    <row r="30" spans="1:5" s="2" customFormat="1" hidden="1" x14ac:dyDescent="0.2">
      <c r="A30" s="82"/>
      <c r="B30" s="79"/>
      <c r="C30" s="83"/>
      <c r="D30" s="83"/>
      <c r="E30" s="84"/>
    </row>
    <row r="31" spans="1:5" ht="34.5" customHeight="1" x14ac:dyDescent="0.2">
      <c r="A31" s="39" t="s">
        <v>105</v>
      </c>
      <c r="B31" s="48">
        <f>SUM(B11:B30)</f>
        <v>36.800000000000004</v>
      </c>
      <c r="C31" s="54" t="str">
        <f>IF(SUBTOTAL(3,B11:B30)=SUBTOTAL(103,B11:B30),'Summary and sign-off'!$A$48,'Summary and sign-off'!$A$49)</f>
        <v>Check - there are no hidden rows with data</v>
      </c>
      <c r="D31" s="133" t="str">
        <f>IF('Summary and sign-off'!F59='Summary and sign-off'!F54,'Summary and sign-off'!A51,'Summary and sign-off'!A50)</f>
        <v>Check - each entry provides sufficient information</v>
      </c>
      <c r="E31" s="133"/>
    </row>
    <row r="32" spans="1:5" ht="14.1" customHeight="1" x14ac:dyDescent="0.2">
      <c r="B32" s="17"/>
      <c r="C32" s="17"/>
      <c r="D32" s="17"/>
      <c r="E32" s="17"/>
    </row>
    <row r="33" spans="1:6" x14ac:dyDescent="0.2">
      <c r="A33" s="18" t="s">
        <v>106</v>
      </c>
      <c r="B33" s="17"/>
      <c r="C33" s="17"/>
      <c r="D33" s="17"/>
      <c r="E33" s="17"/>
    </row>
    <row r="34" spans="1:6" ht="12.6" customHeight="1" x14ac:dyDescent="0.2">
      <c r="A34" s="20" t="s">
        <v>84</v>
      </c>
      <c r="B34" s="17"/>
      <c r="C34" s="17"/>
      <c r="D34" s="17"/>
      <c r="E34" s="17"/>
    </row>
    <row r="35" spans="1:6" x14ac:dyDescent="0.2">
      <c r="A35" s="20" t="s">
        <v>31</v>
      </c>
      <c r="B35" s="19"/>
      <c r="C35" s="17"/>
      <c r="D35" s="17"/>
      <c r="E35" s="17"/>
      <c r="F35" s="17"/>
    </row>
    <row r="36" spans="1:6" x14ac:dyDescent="0.2">
      <c r="A36" s="20" t="s">
        <v>98</v>
      </c>
      <c r="C36" s="17"/>
      <c r="D36" s="17"/>
      <c r="E36" s="17"/>
      <c r="F36" s="17"/>
    </row>
    <row r="37" spans="1:6" ht="12.75" customHeight="1" x14ac:dyDescent="0.2">
      <c r="A37" s="20" t="s">
        <v>99</v>
      </c>
      <c r="B37" s="25"/>
      <c r="C37" s="22"/>
      <c r="D37" s="22"/>
      <c r="E37" s="22"/>
      <c r="F37" s="22"/>
    </row>
    <row r="38" spans="1:6" x14ac:dyDescent="0.2">
      <c r="B38" s="26"/>
      <c r="C38" s="17"/>
      <c r="D38" s="17"/>
      <c r="E38" s="17"/>
    </row>
    <row r="39" spans="1:6" hidden="1" x14ac:dyDescent="0.2">
      <c r="A39" s="17"/>
      <c r="B39" s="17"/>
      <c r="C39" s="17"/>
      <c r="D39" s="17"/>
    </row>
    <row r="40" spans="1:6" ht="12.75" hidden="1" customHeight="1" x14ac:dyDescent="0.2"/>
    <row r="41" spans="1:6" hidden="1" x14ac:dyDescent="0.2">
      <c r="A41" s="17"/>
      <c r="B41" s="17"/>
      <c r="C41" s="17"/>
      <c r="D41" s="17"/>
      <c r="E41" s="17"/>
    </row>
    <row r="42" spans="1:6" hidden="1" x14ac:dyDescent="0.2">
      <c r="A42" s="17"/>
      <c r="B42" s="17"/>
      <c r="C42" s="17"/>
      <c r="D42" s="17"/>
      <c r="E42" s="17"/>
    </row>
    <row r="43" spans="1:6" hidden="1" x14ac:dyDescent="0.2">
      <c r="A43" s="17"/>
      <c r="B43" s="17"/>
      <c r="C43" s="17"/>
      <c r="D43" s="17"/>
      <c r="E43" s="17"/>
    </row>
    <row r="44" spans="1:6" hidden="1" x14ac:dyDescent="0.2">
      <c r="A44" s="17"/>
      <c r="B44" s="17"/>
      <c r="C44" s="17"/>
      <c r="D44" s="17"/>
      <c r="E44" s="17"/>
    </row>
    <row r="45" spans="1:6" hidden="1" x14ac:dyDescent="0.2">
      <c r="A45" s="17"/>
      <c r="B45" s="17"/>
      <c r="C45" s="17"/>
      <c r="D45" s="17"/>
      <c r="E45" s="17"/>
    </row>
    <row r="46" spans="1:6" x14ac:dyDescent="0.2"/>
    <row r="47" spans="1:6" x14ac:dyDescent="0.2"/>
    <row r="48" spans="1:6" x14ac:dyDescent="0.2"/>
    <row r="49" x14ac:dyDescent="0.2"/>
  </sheetData>
  <sheetProtection sheet="1" formatCells="0" insertRows="0" deleteRows="0"/>
  <mergeCells count="10">
    <mergeCell ref="D31:E31"/>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30"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A14 A15 A16 A17 A18 A19:A28 A29"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B11:B30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45"/>
  <sheetViews>
    <sheetView zoomScaleNormal="100" workbookViewId="0">
      <selection activeCell="A11" sqref="A11:XFD11"/>
    </sheetView>
  </sheetViews>
  <sheetFormatPr defaultColWidth="0" defaultRowHeight="12.75" zeroHeight="1" x14ac:dyDescent="0.2"/>
  <cols>
    <col min="1" max="1" width="35.7109375" customWidth="1"/>
    <col min="2" max="2" width="46.85546875" customWidth="1"/>
    <col min="3" max="3" width="22.140625" customWidth="1"/>
    <col min="4" max="4" width="25.42578125" customWidth="1"/>
    <col min="5" max="6" width="35.7109375" customWidth="1"/>
    <col min="7" max="7" width="38" customWidth="1"/>
    <col min="8" max="10" width="9.140625" hidden="1" customWidth="1"/>
    <col min="11" max="15" width="0" hidden="1" customWidth="1"/>
  </cols>
  <sheetData>
    <row r="1" spans="1:6" ht="26.25" customHeight="1" x14ac:dyDescent="0.2">
      <c r="A1" s="134" t="s">
        <v>107</v>
      </c>
      <c r="B1" s="134"/>
      <c r="C1" s="134"/>
      <c r="D1" s="134"/>
      <c r="E1" s="134"/>
      <c r="F1" s="134"/>
    </row>
    <row r="2" spans="1:6" ht="21" customHeight="1" x14ac:dyDescent="0.2">
      <c r="A2" s="3" t="s">
        <v>62</v>
      </c>
      <c r="B2" s="132" t="str">
        <f>'Summary and sign-off'!B2:F2</f>
        <v xml:space="preserve">Cancer Control Agency </v>
      </c>
      <c r="C2" s="132"/>
      <c r="D2" s="132"/>
      <c r="E2" s="132"/>
      <c r="F2" s="132"/>
    </row>
    <row r="3" spans="1:6" ht="31.5" x14ac:dyDescent="0.2">
      <c r="A3" s="3" t="s">
        <v>63</v>
      </c>
      <c r="B3" s="132" t="str">
        <f>'Summary and sign-off'!B3:F3</f>
        <v>Rami Rahal</v>
      </c>
      <c r="C3" s="132"/>
      <c r="D3" s="132"/>
      <c r="E3" s="132"/>
      <c r="F3" s="132"/>
    </row>
    <row r="4" spans="1:6" ht="21" customHeight="1" x14ac:dyDescent="0.2">
      <c r="A4" s="3" t="s">
        <v>64</v>
      </c>
      <c r="B4" s="132">
        <f>'Summary and sign-off'!B4:F4</f>
        <v>45108</v>
      </c>
      <c r="C4" s="132"/>
      <c r="D4" s="132"/>
      <c r="E4" s="132"/>
      <c r="F4" s="132"/>
    </row>
    <row r="5" spans="1:6" ht="21" customHeight="1" x14ac:dyDescent="0.2">
      <c r="A5" s="3" t="s">
        <v>65</v>
      </c>
      <c r="B5" s="132">
        <f>'Summary and sign-off'!B5:F5</f>
        <v>45473</v>
      </c>
      <c r="C5" s="132"/>
      <c r="D5" s="132"/>
      <c r="E5" s="132"/>
      <c r="F5" s="132"/>
    </row>
    <row r="6" spans="1:6" ht="21" customHeight="1" x14ac:dyDescent="0.2">
      <c r="A6" s="3" t="s">
        <v>108</v>
      </c>
      <c r="B6" s="127" t="s">
        <v>33</v>
      </c>
      <c r="C6" s="127"/>
      <c r="D6" s="127"/>
      <c r="E6" s="127"/>
      <c r="F6" s="127"/>
    </row>
    <row r="7" spans="1:6" ht="21" customHeight="1" x14ac:dyDescent="0.2">
      <c r="A7" s="3" t="s">
        <v>7</v>
      </c>
      <c r="B7" s="127" t="s">
        <v>35</v>
      </c>
      <c r="C7" s="127"/>
      <c r="D7" s="127"/>
      <c r="E7" s="127"/>
      <c r="F7" s="127"/>
    </row>
    <row r="8" spans="1:6" ht="36" customHeight="1" x14ac:dyDescent="0.2">
      <c r="A8" s="137" t="s">
        <v>109</v>
      </c>
      <c r="B8" s="137"/>
      <c r="C8" s="137"/>
      <c r="D8" s="137"/>
      <c r="E8" s="137"/>
      <c r="F8" s="137"/>
    </row>
    <row r="9" spans="1:6" ht="36" customHeight="1" x14ac:dyDescent="0.2">
      <c r="A9" s="145" t="s">
        <v>110</v>
      </c>
      <c r="B9" s="146"/>
      <c r="C9" s="146"/>
      <c r="D9" s="146"/>
      <c r="E9" s="146"/>
      <c r="F9" s="146"/>
    </row>
    <row r="10" spans="1:6" ht="39" customHeight="1" x14ac:dyDescent="0.2">
      <c r="A10" s="24" t="s">
        <v>70</v>
      </c>
      <c r="B10" s="95" t="s">
        <v>111</v>
      </c>
      <c r="C10" s="95" t="s">
        <v>112</v>
      </c>
      <c r="D10" s="95" t="s">
        <v>113</v>
      </c>
      <c r="E10" s="95" t="s">
        <v>114</v>
      </c>
      <c r="F10" s="95" t="s">
        <v>115</v>
      </c>
    </row>
    <row r="11" spans="1:6" s="2" customFormat="1" x14ac:dyDescent="0.2">
      <c r="A11" s="100"/>
      <c r="B11" s="105"/>
      <c r="C11" s="108"/>
      <c r="D11" s="105"/>
      <c r="E11" s="109"/>
      <c r="F11" s="106"/>
    </row>
    <row r="12" spans="1:6" s="2" customFormat="1" x14ac:dyDescent="0.2">
      <c r="A12" s="100"/>
      <c r="B12" s="107"/>
      <c r="C12" s="108"/>
      <c r="D12" s="107"/>
      <c r="E12" s="109"/>
      <c r="F12" s="110"/>
    </row>
    <row r="13" spans="1:6" s="2" customFormat="1" x14ac:dyDescent="0.2">
      <c r="A13" s="100"/>
      <c r="B13" s="107"/>
      <c r="C13" s="108"/>
      <c r="D13" s="107"/>
      <c r="E13" s="109"/>
      <c r="F13" s="110"/>
    </row>
    <row r="14" spans="1:6" s="2" customFormat="1" x14ac:dyDescent="0.2">
      <c r="A14" s="100"/>
      <c r="B14" s="107"/>
      <c r="C14" s="108"/>
      <c r="D14" s="107"/>
      <c r="E14" s="109"/>
      <c r="F14" s="110"/>
    </row>
    <row r="15" spans="1:6" s="2" customFormat="1" x14ac:dyDescent="0.2">
      <c r="A15" s="100"/>
      <c r="B15" s="107"/>
      <c r="C15" s="108"/>
      <c r="D15" s="107"/>
      <c r="E15" s="109"/>
      <c r="F15" s="110"/>
    </row>
    <row r="16" spans="1:6" s="2" customFormat="1" x14ac:dyDescent="0.2">
      <c r="A16" s="100"/>
      <c r="B16" s="107"/>
      <c r="C16" s="108"/>
      <c r="D16" s="107"/>
      <c r="E16" s="109"/>
      <c r="F16" s="110"/>
    </row>
    <row r="17" spans="1:7" s="2" customFormat="1" x14ac:dyDescent="0.2">
      <c r="A17" s="100"/>
      <c r="B17" s="107"/>
      <c r="C17" s="108"/>
      <c r="D17" s="107"/>
      <c r="E17" s="109"/>
      <c r="F17" s="110"/>
    </row>
    <row r="18" spans="1:7" s="2" customFormat="1" x14ac:dyDescent="0.2">
      <c r="A18" s="100"/>
      <c r="B18" s="107"/>
      <c r="C18" s="108"/>
      <c r="D18" s="107"/>
      <c r="E18" s="109"/>
      <c r="F18" s="110"/>
    </row>
    <row r="19" spans="1:7" s="2" customFormat="1" x14ac:dyDescent="0.2">
      <c r="A19" s="100"/>
      <c r="B19" s="107"/>
      <c r="C19" s="108"/>
      <c r="D19" s="107"/>
      <c r="E19" s="109"/>
      <c r="F19" s="110"/>
    </row>
    <row r="20" spans="1:7" s="2" customFormat="1" x14ac:dyDescent="0.2">
      <c r="A20" s="100"/>
      <c r="B20" s="107"/>
      <c r="C20" s="108"/>
      <c r="D20" s="107"/>
      <c r="E20" s="109"/>
      <c r="F20" s="110"/>
    </row>
    <row r="21" spans="1:7" s="2" customFormat="1" x14ac:dyDescent="0.2">
      <c r="A21" s="100"/>
      <c r="B21" s="107"/>
      <c r="C21" s="108"/>
      <c r="D21" s="107"/>
      <c r="E21" s="109"/>
      <c r="F21" s="110"/>
    </row>
    <row r="22" spans="1:7" s="2" customFormat="1" x14ac:dyDescent="0.2">
      <c r="A22" s="100"/>
      <c r="B22" s="107"/>
      <c r="C22" s="108"/>
      <c r="D22" s="107"/>
      <c r="E22" s="109"/>
      <c r="F22" s="110"/>
    </row>
    <row r="23" spans="1:7" s="2" customFormat="1" x14ac:dyDescent="0.2">
      <c r="A23" s="100"/>
      <c r="B23" s="107"/>
      <c r="C23" s="108"/>
      <c r="D23" s="107"/>
      <c r="E23" s="109"/>
      <c r="F23" s="110"/>
    </row>
    <row r="24" spans="1:7" s="2" customFormat="1" hidden="1" x14ac:dyDescent="0.2">
      <c r="A24" s="78"/>
      <c r="B24" s="83"/>
      <c r="C24" s="85"/>
      <c r="D24" s="83"/>
      <c r="E24" s="86"/>
      <c r="F24" s="84"/>
    </row>
    <row r="25" spans="1:7" ht="34.5" customHeight="1" x14ac:dyDescent="0.2">
      <c r="A25" s="96" t="s">
        <v>116</v>
      </c>
      <c r="B25" s="97" t="s">
        <v>117</v>
      </c>
      <c r="C25" s="98">
        <f>C26+C27</f>
        <v>0</v>
      </c>
      <c r="D25" s="99" t="str">
        <f>IF(SUBTOTAL(3,C11:C24)=SUBTOTAL(103,C11:C24),'Summary and sign-off'!$A$48,'Summary and sign-off'!$A$49)</f>
        <v>Check - there are no hidden rows with data</v>
      </c>
      <c r="E25" s="133" t="str">
        <f>IF('Summary and sign-off'!F60='Summary and sign-off'!F54,'Summary and sign-off'!A52,'Summary and sign-off'!A50)</f>
        <v>Check - each entry provides sufficient information</v>
      </c>
      <c r="F25" s="133"/>
      <c r="G25" s="2"/>
    </row>
    <row r="26" spans="1:7" ht="25.5" customHeight="1" x14ac:dyDescent="0.25">
      <c r="A26" s="40"/>
      <c r="B26" s="41" t="s">
        <v>48</v>
      </c>
      <c r="C26" s="42">
        <f>COUNTIF(C11:C24,'Summary and sign-off'!A45)</f>
        <v>0</v>
      </c>
      <c r="D26" s="14"/>
      <c r="E26" s="15"/>
      <c r="F26" s="16"/>
    </row>
    <row r="27" spans="1:7" ht="25.5" customHeight="1" x14ac:dyDescent="0.25">
      <c r="A27" s="40"/>
      <c r="B27" s="41" t="s">
        <v>49</v>
      </c>
      <c r="C27" s="42">
        <f>COUNTIF(C11:C24,'Summary and sign-off'!A46)</f>
        <v>0</v>
      </c>
      <c r="D27" s="14"/>
      <c r="E27" s="15"/>
      <c r="F27" s="16"/>
    </row>
    <row r="28" spans="1:7" x14ac:dyDescent="0.2">
      <c r="A28" s="17"/>
      <c r="B28" s="18"/>
      <c r="C28" s="17"/>
      <c r="D28" s="19"/>
      <c r="E28" s="19"/>
      <c r="F28" s="17"/>
    </row>
    <row r="29" spans="1:7" x14ac:dyDescent="0.2">
      <c r="A29" s="18" t="s">
        <v>106</v>
      </c>
      <c r="B29" s="18"/>
      <c r="C29" s="18"/>
      <c r="D29" s="18"/>
      <c r="E29" s="18"/>
      <c r="F29" s="18"/>
    </row>
    <row r="30" spans="1:7" ht="12.6" customHeight="1" x14ac:dyDescent="0.2">
      <c r="A30" s="20" t="s">
        <v>84</v>
      </c>
      <c r="B30" s="17"/>
      <c r="C30" s="17"/>
      <c r="D30" s="17"/>
      <c r="E30" s="17"/>
    </row>
    <row r="31" spans="1:7" x14ac:dyDescent="0.2">
      <c r="A31" s="20" t="s">
        <v>31</v>
      </c>
      <c r="B31" s="19"/>
      <c r="C31" s="17"/>
      <c r="D31" s="17"/>
      <c r="E31" s="17"/>
      <c r="F31" s="17"/>
    </row>
    <row r="32" spans="1:7" x14ac:dyDescent="0.2">
      <c r="A32" s="20" t="s">
        <v>118</v>
      </c>
      <c r="B32" s="21"/>
      <c r="C32" s="21"/>
      <c r="D32" s="21"/>
      <c r="E32" s="21"/>
      <c r="F32" s="21"/>
    </row>
    <row r="33" spans="1:6" ht="12.75" customHeight="1" x14ac:dyDescent="0.2">
      <c r="A33" s="20" t="s">
        <v>119</v>
      </c>
      <c r="B33" s="17"/>
      <c r="C33" s="17"/>
      <c r="D33" s="17"/>
      <c r="E33" s="17"/>
      <c r="F33" s="17"/>
    </row>
    <row r="34" spans="1:6" ht="12.95" customHeight="1" x14ac:dyDescent="0.2">
      <c r="A34" s="20" t="s">
        <v>120</v>
      </c>
      <c r="B34" s="17"/>
      <c r="C34" s="17"/>
      <c r="D34" s="17"/>
      <c r="E34" s="17"/>
      <c r="F34" s="17"/>
    </row>
    <row r="35" spans="1:6" x14ac:dyDescent="0.2">
      <c r="A35" s="20" t="s">
        <v>121</v>
      </c>
      <c r="C35" s="17"/>
      <c r="D35" s="17"/>
      <c r="E35" s="17"/>
      <c r="F35" s="17"/>
    </row>
    <row r="36" spans="1:6" ht="12.75" customHeight="1" x14ac:dyDescent="0.2">
      <c r="A36" s="20" t="s">
        <v>99</v>
      </c>
      <c r="B36" s="20"/>
      <c r="C36" s="22"/>
      <c r="D36" s="22"/>
      <c r="E36" s="22"/>
      <c r="F36" s="22"/>
    </row>
    <row r="37" spans="1:6" ht="12.75" customHeight="1" x14ac:dyDescent="0.2">
      <c r="A37" s="20"/>
      <c r="B37" s="20"/>
      <c r="C37" s="22"/>
      <c r="D37" s="22"/>
      <c r="E37" s="22"/>
      <c r="F37" s="22"/>
    </row>
    <row r="38" spans="1:6" ht="12.75" hidden="1" customHeight="1" x14ac:dyDescent="0.2">
      <c r="A38" s="20"/>
      <c r="B38" s="20"/>
      <c r="C38" s="22"/>
      <c r="D38" s="22"/>
      <c r="E38" s="22"/>
      <c r="F38" s="22"/>
    </row>
    <row r="41" spans="1:6" hidden="1" x14ac:dyDescent="0.2">
      <c r="A41" s="18"/>
      <c r="B41" s="18"/>
      <c r="C41" s="18"/>
      <c r="D41" s="18"/>
      <c r="E41" s="18"/>
      <c r="F41" s="18"/>
    </row>
    <row r="42" spans="1:6" hidden="1" x14ac:dyDescent="0.2">
      <c r="A42" s="18"/>
      <c r="B42" s="18"/>
      <c r="C42" s="18"/>
      <c r="D42" s="18"/>
      <c r="E42" s="18"/>
      <c r="F42" s="18"/>
    </row>
    <row r="43" spans="1:6" hidden="1" x14ac:dyDescent="0.2">
      <c r="A43" s="18"/>
      <c r="B43" s="18"/>
      <c r="C43" s="18"/>
      <c r="D43" s="18"/>
      <c r="E43" s="18"/>
      <c r="F43" s="18"/>
    </row>
    <row r="44" spans="1:6" hidden="1" x14ac:dyDescent="0.2">
      <c r="A44" s="18"/>
      <c r="B44" s="18"/>
      <c r="C44" s="18"/>
      <c r="D44" s="18"/>
      <c r="E44" s="18"/>
      <c r="F44" s="18"/>
    </row>
    <row r="45" spans="1:6" hidden="1" x14ac:dyDescent="0.2">
      <c r="A45" s="18"/>
      <c r="B45" s="18"/>
      <c r="C45" s="18"/>
      <c r="D45" s="18"/>
      <c r="E45" s="18"/>
      <c r="F45" s="18"/>
    </row>
  </sheetData>
  <sheetProtection sheet="1" formatCells="0" insertRows="0" deleteRows="0"/>
  <dataConsolidate/>
  <mergeCells count="10">
    <mergeCell ref="E25:F25"/>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xr:uid="{00000000-0002-0000-0500-000002000000}">
          <x14:formula1>
            <xm:f>'Summary and sign-off'!$A$45:$A$46</xm:f>
          </x14:formula1>
          <xm:sqref>C11:C24</xm:sqref>
        </x14:dataValidation>
        <x14:dataValidation type="list" errorStyle="information" operator="greaterThan" allowBlank="1" showInputMessage="1" prompt="Provide specific $ value if possible" xr:uid="{00000000-0002-0000-0500-000003000000}">
          <x14:formula1>
            <xm:f>'Summary and sign-off'!$A$39:$A$44</xm:f>
          </x14:formula1>
          <xm:sqref>E11:E24</xm:sqref>
        </x14:dataValidation>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eDocument" ma:contentTypeID="0x0101003BC0E9EEDF5206449FD73008040CB159001F5FD4CA14E4D14BB33C7447B3987260" ma:contentTypeVersion="120" ma:contentTypeDescription="Create a new document." ma:contentTypeScope="" ma:versionID="140fcc25e5393a9e466b7762d30a7136">
  <xsd:schema xmlns:xsd="http://www.w3.org/2001/XMLSchema" xmlns:xs="http://www.w3.org/2001/XMLSchema" xmlns:p="http://schemas.microsoft.com/office/2006/metadata/properties" xmlns:ns2="4f9c820c-e7e2-444d-97ee-45f2b3485c1d" xmlns:ns3="184c05c4-c568-455d-94a4-7e009b164348" xmlns:ns4="15ffb055-6eb4-45a1-bc20-bf2ac0d420da" xmlns:ns5="725c79e5-42ce-4aa0-ac78-b6418001f0d2" xmlns:ns6="c91a514c-9034-4fa3-897a-8352025b26ed" xmlns:ns7="56ce7d1b-2674-4f29-ad09-4e3172fc24b9" xmlns:ns8="a92161ee-a867-43fa-afc4-ef021add4eae" targetNamespace="http://schemas.microsoft.com/office/2006/metadata/properties" ma:root="true" ma:fieldsID="c3acaf304d9b6050c3dc9b82aa4c0bec" ns2:_="" ns3:_="" ns4:_="" ns5:_="" ns6:_="" ns7:_="" ns8:_="">
    <xsd:import namespace="4f9c820c-e7e2-444d-97ee-45f2b3485c1d"/>
    <xsd:import namespace="184c05c4-c568-455d-94a4-7e009b164348"/>
    <xsd:import namespace="15ffb055-6eb4-45a1-bc20-bf2ac0d420da"/>
    <xsd:import namespace="725c79e5-42ce-4aa0-ac78-b6418001f0d2"/>
    <xsd:import namespace="c91a514c-9034-4fa3-897a-8352025b26ed"/>
    <xsd:import namespace="56ce7d1b-2674-4f29-ad09-4e3172fc24b9"/>
    <xsd:import namespace="a92161ee-a867-43fa-afc4-ef021add4eae"/>
    <xsd:element name="properties">
      <xsd:complexType>
        <xsd:sequence>
          <xsd:element name="documentManagement">
            <xsd:complexType>
              <xsd:all>
                <xsd:element ref="ns2:DocumentType" minOccurs="0"/>
                <xsd:element ref="ns3:HasNHI" minOccurs="0"/>
                <xsd:element ref="ns4:KeyWords" minOccurs="0"/>
                <xsd:element ref="ns2:Narrative" minOccurs="0"/>
                <xsd:element ref="ns4:SecurityClassification" minOccurs="0"/>
                <xsd:element ref="ns2:Subactivity" minOccurs="0"/>
                <xsd:element ref="ns2:Case" minOccurs="0"/>
                <xsd:element ref="ns2:RelatedPeople" minOccurs="0"/>
                <xsd:element ref="ns2:CategoryName" minOccurs="0"/>
                <xsd:element ref="ns2:CategoryValue" minOccurs="0"/>
                <xsd:element ref="ns2:BusinessValue" minOccurs="0"/>
                <xsd:element ref="ns2:FunctionGroup" minOccurs="0"/>
                <xsd:element ref="ns2:Function" minOccurs="0"/>
                <xsd:element ref="ns2:PRAType" minOccurs="0"/>
                <xsd:element ref="ns2:PRADate1" minOccurs="0"/>
                <xsd:element ref="ns2:PRADate2" minOccurs="0"/>
                <xsd:element ref="ns2:PRADate3" minOccurs="0"/>
                <xsd:element ref="ns2:PRADateDisposal" minOccurs="0"/>
                <xsd:element ref="ns2:PRADateTrigger" minOccurs="0"/>
                <xsd:element ref="ns2:PRAText1" minOccurs="0"/>
                <xsd:element ref="ns2:PRAText2" minOccurs="0"/>
                <xsd:element ref="ns2:PRAText3" minOccurs="0"/>
                <xsd:element ref="ns2:PRAText4" minOccurs="0"/>
                <xsd:element ref="ns2:PRAText5" minOccurs="0"/>
                <xsd:element ref="ns2:AggregationStatus" minOccurs="0"/>
                <xsd:element ref="ns2:Project" minOccurs="0"/>
                <xsd:element ref="ns2:Activity" minOccurs="0"/>
                <xsd:element ref="ns5:AggregationNarrative" minOccurs="0"/>
                <xsd:element ref="ns6:Channel" minOccurs="0"/>
                <xsd:element ref="ns6:Team" minOccurs="0"/>
                <xsd:element ref="ns6:Level2" minOccurs="0"/>
                <xsd:element ref="ns6:Level3" minOccurs="0"/>
                <xsd:element ref="ns6:Year" minOccurs="0"/>
                <xsd:element ref="ns6:OverrideLabel" minOccurs="0"/>
                <xsd:element ref="ns6:SetLabel" minOccurs="0"/>
                <xsd:element ref="ns3:zLegacy" minOccurs="0"/>
                <xsd:element ref="ns3:zLegacyID" minOccurs="0"/>
                <xsd:element ref="ns3:zLegacyJSON" minOccurs="0"/>
                <xsd:element ref="ns3:CopiedFrom" minOccurs="0"/>
                <xsd:element ref="ns3:Endorsements" minOccurs="0"/>
                <xsd:element ref="ns7:FinancialYear" minOccurs="0"/>
                <xsd:element ref="ns7:Month" minOccurs="0"/>
                <xsd:element ref="ns7:DE_x002f_NDE" minOccurs="0"/>
                <xsd:element ref="ns7:Directorate" minOccurs="0"/>
                <xsd:element ref="ns7:MediaServiceMetadata" minOccurs="0"/>
                <xsd:element ref="ns7:MediaServiceFastMetadata" minOccurs="0"/>
                <xsd:element ref="ns7:MediaServiceObjectDetectorVersions" minOccurs="0"/>
                <xsd:element ref="ns7:Dataspecification" minOccurs="0"/>
                <xsd:element ref="ns8:SharedWithUsers" minOccurs="0"/>
                <xsd:element ref="ns8:SharedWithDetails" minOccurs="0"/>
                <xsd:element ref="ns7:Recipient" minOccurs="0"/>
                <xsd:element ref="ns7: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9c820c-e7e2-444d-97ee-45f2b3485c1d" elementFormDefault="qualified">
    <xsd:import namespace="http://schemas.microsoft.com/office/2006/documentManagement/types"/>
    <xsd:import namespace="http://schemas.microsoft.com/office/infopath/2007/PartnerControls"/>
    <xsd:element name="DocumentType" ma:index="8" nillable="true" ma:displayName="Document Type" ma:format="Dropdown" ma:hidden="true" ma:internalName="DocumentType" ma:readOnly="false">
      <xsd:simpleType>
        <xsd:restriction base="dms:Choice">
          <xsd:enumeration value="APPLICATION, certificate, consent related"/>
          <xsd:enumeration value="CONTRACT, Variation, Agreement"/>
          <xsd:enumeration value="CORRESPONDENCE"/>
          <xsd:enumeration value="DRAWING, Plan, Map"/>
          <xsd:enumeration value="EMPLOYMENT related"/>
          <xsd:enumeration value="FINANCIAL related"/>
          <xsd:enumeration value="KNOWLEDGE article"/>
          <xsd:enumeration value="MEETING related"/>
          <xsd:enumeration value="MEMO, Filenote, Email"/>
          <xsd:enumeration value="MODEL, Calculation, Working"/>
          <xsd:enumeration value="PHOTO, Image or Multi-media"/>
          <xsd:enumeration value="PRESENTATION"/>
          <xsd:enumeration value="PUBLICATION material"/>
          <xsd:enumeration value="PURCHASING related"/>
          <xsd:enumeration value="REPORT, or planning related"/>
          <xsd:enumeration value="RULES, Policy, Bylaw, procedure"/>
          <xsd:enumeration value="SERVICE REQUEST related"/>
          <xsd:enumeration value="SPECIFICATION or standard"/>
          <xsd:enumeration value="SUPPLIER PRODUCT Info"/>
          <xsd:enumeration value="TEMPLATE, Checklist or Form"/>
        </xsd:restriction>
      </xsd:simpleType>
    </xsd:element>
    <xsd:element name="Narrative" ma:index="11" nillable="true" ma:displayName="Narrative" ma:hidden="true" ma:internalName="Narrative" ma:readOnly="false">
      <xsd:simpleType>
        <xsd:restriction base="dms:Note"/>
      </xsd:simpleType>
    </xsd:element>
    <xsd:element name="Subactivity" ma:index="13" nillable="true" ma:displayName="Subactivity" ma:default="NA" ma:hidden="true" ma:internalName="Subactivity" ma:readOnly="false">
      <xsd:simpleType>
        <xsd:restriction base="dms:Text">
          <xsd:maxLength value="255"/>
        </xsd:restriction>
      </xsd:simpleType>
    </xsd:element>
    <xsd:element name="Case" ma:index="14" nillable="true" ma:displayName="Case" ma:default="NA" ma:hidden="true" ma:internalName="Case" ma:readOnly="false">
      <xsd:simpleType>
        <xsd:restriction base="dms:Text">
          <xsd:maxLength value="255"/>
        </xsd:restriction>
      </xsd:simpleType>
    </xsd:element>
    <xsd:element name="RelatedPeople" ma:index="15" nillable="true" ma:displayName="Related People" ma:hidden="true" ma:list="UserInfo" ma:SharePointGroup="0" ma:internalName="RelatedPeople"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tegoryName" ma:index="16" nillable="true" ma:displayName="Category 1" ma:default="NA" ma:hidden="true" ma:internalName="CategoryName" ma:readOnly="false">
      <xsd:simpleType>
        <xsd:restriction base="dms:Text">
          <xsd:maxLength value="255"/>
        </xsd:restriction>
      </xsd:simpleType>
    </xsd:element>
    <xsd:element name="CategoryValue" ma:index="17" nillable="true" ma:displayName="Category 2" ma:default="NA" ma:hidden="true" ma:internalName="CategoryValue" ma:readOnly="false">
      <xsd:simpleType>
        <xsd:restriction base="dms:Text">
          <xsd:maxLength value="255"/>
        </xsd:restriction>
      </xsd:simpleType>
    </xsd:element>
    <xsd:element name="BusinessValue" ma:index="18" nillable="true" ma:displayName="Business Value" ma:hidden="true" ma:internalName="BusinessValue" ma:readOnly="false">
      <xsd:simpleType>
        <xsd:restriction base="dms:Text">
          <xsd:maxLength value="255"/>
        </xsd:restriction>
      </xsd:simpleType>
    </xsd:element>
    <xsd:element name="FunctionGroup" ma:index="19" nillable="true" ma:displayName="Function Group" ma:default="Corporate Support" ma:hidden="true" ma:internalName="FunctionGroup" ma:readOnly="false">
      <xsd:simpleType>
        <xsd:restriction base="dms:Text">
          <xsd:maxLength value="255"/>
        </xsd:restriction>
      </xsd:simpleType>
    </xsd:element>
    <xsd:element name="Function" ma:index="20" nillable="true" ma:displayName="Function" ma:default="Financial Management" ma:hidden="true" ma:internalName="Function" ma:readOnly="false">
      <xsd:simpleType>
        <xsd:restriction base="dms:Text">
          <xsd:maxLength value="255"/>
        </xsd:restriction>
      </xsd:simpleType>
    </xsd:element>
    <xsd:element name="PRAType" ma:index="21" nillable="true" ma:displayName="PRA Type" ma:default="Doc" ma:hidden="true" ma:indexed="true" ma:internalName="PRAType" ma:readOnly="false">
      <xsd:simpleType>
        <xsd:restriction base="dms:Text">
          <xsd:maxLength value="255"/>
        </xsd:restriction>
      </xsd:simpleType>
    </xsd:element>
    <xsd:element name="PRADate1" ma:index="22" nillable="true" ma:displayName="PRA Date 1" ma:format="DateOnly" ma:hidden="true" ma:internalName="PRADate1" ma:readOnly="false">
      <xsd:simpleType>
        <xsd:restriction base="dms:DateTime"/>
      </xsd:simpleType>
    </xsd:element>
    <xsd:element name="PRADate2" ma:index="23" nillable="true" ma:displayName="PRA Date 2" ma:format="DateOnly" ma:hidden="true" ma:internalName="PRADate2" ma:readOnly="false">
      <xsd:simpleType>
        <xsd:restriction base="dms:DateTime"/>
      </xsd:simpleType>
    </xsd:element>
    <xsd:element name="PRADate3" ma:index="24" nillable="true" ma:displayName="PRA Date 3" ma:format="DateOnly" ma:hidden="true" ma:internalName="PRADate3" ma:readOnly="false">
      <xsd:simpleType>
        <xsd:restriction base="dms:DateTime"/>
      </xsd:simpleType>
    </xsd:element>
    <xsd:element name="PRADateDisposal" ma:index="25" nillable="true" ma:displayName="PRA Date Disposal" ma:format="DateOnly" ma:hidden="true" ma:internalName="PRADateDisposal" ma:readOnly="false">
      <xsd:simpleType>
        <xsd:restriction base="dms:DateTime"/>
      </xsd:simpleType>
    </xsd:element>
    <xsd:element name="PRADateTrigger" ma:index="26" nillable="true" ma:displayName="PRA Date Trigger" ma:format="DateOnly" ma:hidden="true" ma:internalName="PRADateTrigger" ma:readOnly="false">
      <xsd:simpleType>
        <xsd:restriction base="dms:DateTime"/>
      </xsd:simpleType>
    </xsd:element>
    <xsd:element name="PRAText1" ma:index="27" nillable="true" ma:displayName="PRA Text 1" ma:hidden="true" ma:internalName="PRAText1" ma:readOnly="false">
      <xsd:simpleType>
        <xsd:restriction base="dms:Text">
          <xsd:maxLength value="255"/>
        </xsd:restriction>
      </xsd:simpleType>
    </xsd:element>
    <xsd:element name="PRAText2" ma:index="28" nillable="true" ma:displayName="PRA Text 2" ma:hidden="true" ma:internalName="PRAText2" ma:readOnly="false">
      <xsd:simpleType>
        <xsd:restriction base="dms:Text">
          <xsd:maxLength value="255"/>
        </xsd:restriction>
      </xsd:simpleType>
    </xsd:element>
    <xsd:element name="PRAText3" ma:index="29" nillable="true" ma:displayName="PRA Text 3" ma:hidden="true" ma:internalName="PRAText3" ma:readOnly="false">
      <xsd:simpleType>
        <xsd:restriction base="dms:Text">
          <xsd:maxLength value="255"/>
        </xsd:restriction>
      </xsd:simpleType>
    </xsd:element>
    <xsd:element name="PRAText4" ma:index="30" nillable="true" ma:displayName="PRA Text 4" ma:hidden="true" ma:internalName="PRAText4" ma:readOnly="false">
      <xsd:simpleType>
        <xsd:restriction base="dms:Text">
          <xsd:maxLength value="255"/>
        </xsd:restriction>
      </xsd:simpleType>
    </xsd:element>
    <xsd:element name="PRAText5" ma:index="31" nillable="true" ma:displayName="PRA Text 5" ma:hidden="true" ma:internalName="PRAText5" ma:readOnly="false">
      <xsd:simpleType>
        <xsd:restriction base="dms:Text">
          <xsd:maxLength value="255"/>
        </xsd:restriction>
      </xsd:simpleType>
    </xsd:element>
    <xsd:element name="AggregationStatus" ma:index="32" nillable="true" ma:displayName="Aggregation Status" ma:default="Normal" ma:format="Dropdown" ma:hidden="true" ma:internalName="AggregationStatus" ma:readOnly="false">
      <xsd:simpleType>
        <xsd:union memberTypes="dms:Text">
          <xsd:simpleType>
            <xsd:restriction base="dms:Choice">
              <xsd:enumeration value="Delete Soon"/>
              <xsd:enumeration value="Transfer Soon"/>
              <xsd:enumeration value="Appraise Soon"/>
              <xsd:enumeration value="Delete"/>
              <xsd:enumeration value="Transfer"/>
              <xsd:enumeration value="Appraise"/>
              <xsd:enumeration value="Hold"/>
              <xsd:enumeration value="Normal"/>
              <xsd:enumeration value="Archive"/>
            </xsd:restriction>
          </xsd:simpleType>
        </xsd:union>
      </xsd:simpleType>
    </xsd:element>
    <xsd:element name="Project" ma:index="33" nillable="true" ma:displayName="Project" ma:default="NA" ma:hidden="true" ma:internalName="Project" ma:readOnly="false">
      <xsd:simpleType>
        <xsd:restriction base="dms:Text">
          <xsd:maxLength value="255"/>
        </xsd:restriction>
      </xsd:simpleType>
    </xsd:element>
    <xsd:element name="Activity" ma:index="34" nillable="true" ma:displayName="Activity" ma:default="NA" ma:hidden="true" ma:internalName="Activity"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84c05c4-c568-455d-94a4-7e009b164348" elementFormDefault="qualified">
    <xsd:import namespace="http://schemas.microsoft.com/office/2006/documentManagement/types"/>
    <xsd:import namespace="http://schemas.microsoft.com/office/infopath/2007/PartnerControls"/>
    <xsd:element name="HasNHI" ma:index="9" nillable="true" ma:displayName="Has NHI" ma:default="0" ma:internalName="HasNHI" ma:readOnly="false">
      <xsd:simpleType>
        <xsd:restriction base="dms:Boolean"/>
      </xsd:simpleType>
    </xsd:element>
    <xsd:element name="zLegacy" ma:index="43" nillable="true" ma:displayName="zLegacy" ma:hidden="true" ma:internalName="zLegacy" ma:readOnly="false">
      <xsd:simpleType>
        <xsd:restriction base="dms:Note"/>
      </xsd:simpleType>
    </xsd:element>
    <xsd:element name="zLegacyID" ma:index="44" nillable="true" ma:displayName="zLegacyID" ma:hidden="true" ma:indexed="true" ma:internalName="zLegacyID" ma:readOnly="false">
      <xsd:simpleType>
        <xsd:restriction base="dms:Text">
          <xsd:maxLength value="255"/>
        </xsd:restriction>
      </xsd:simpleType>
    </xsd:element>
    <xsd:element name="zLegacyJSON" ma:index="45" nillable="true" ma:displayName="zLegacyJSON" ma:hidden="true" ma:internalName="zLegacyJSON" ma:readOnly="false">
      <xsd:simpleType>
        <xsd:restriction base="dms:Note"/>
      </xsd:simpleType>
    </xsd:element>
    <xsd:element name="CopiedFrom" ma:index="46" nillable="true" ma:displayName="Copied From" ma:hidden="true" ma:internalName="CopiedFrom" ma:readOnly="false">
      <xsd:simpleType>
        <xsd:restriction base="dms:Text">
          <xsd:maxLength value="255"/>
        </xsd:restriction>
      </xsd:simpleType>
    </xsd:element>
    <xsd:element name="Endorsements" ma:index="47" nillable="true" ma:displayName="Endorsements" ma:default="N/A" ma:format="Dropdown" ma:internalName="Endorsements" ma:readOnly="false">
      <xsd:simpleType>
        <xsd:restriction base="dms:Choice">
          <xsd:enumeration value="N/A"/>
          <xsd:enumeration value="APPOINTMENTS"/>
          <xsd:enumeration value="BUDGET"/>
          <xsd:enumeration value="CABINET"/>
          <xsd:enumeration value="COMMERCIAL"/>
          <xsd:enumeration value="[DEPARTMENT] USE ONLY"/>
          <xsd:enumeration value="EMBARGOED FOR RELEASE"/>
          <xsd:enumeration value="EVALUATIVE"/>
          <xsd:enumeration value="HONOURS"/>
          <xsd:enumeration value="LEGAL PRIVILEGE"/>
          <xsd:enumeration value="MEDICAL"/>
          <xsd:enumeration value="NEW ZEALAND EYES ONLY (NZEO)"/>
          <xsd:enumeration value="STAFF"/>
          <xsd:enumeration value="POLICY"/>
          <xsd:enumeration value="TO BE REVIEWED ON"/>
          <xsd:enumeration value="RELEASEABLE TO (REL)"/>
        </xsd:restriction>
      </xsd:simpleType>
    </xsd:element>
  </xsd:schema>
  <xsd:schema xmlns:xsd="http://www.w3.org/2001/XMLSchema" xmlns:xs="http://www.w3.org/2001/XMLSchema" xmlns:dms="http://schemas.microsoft.com/office/2006/documentManagement/types" xmlns:pc="http://schemas.microsoft.com/office/infopath/2007/PartnerControls" targetNamespace="15ffb055-6eb4-45a1-bc20-bf2ac0d420da" elementFormDefault="qualified">
    <xsd:import namespace="http://schemas.microsoft.com/office/2006/documentManagement/types"/>
    <xsd:import namespace="http://schemas.microsoft.com/office/infopath/2007/PartnerControls"/>
    <xsd:element name="KeyWords" ma:index="10" nillable="true" ma:displayName="Key Words" ma:hidden="true" ma:internalName="KeyWords" ma:readOnly="false">
      <xsd:simpleType>
        <xsd:restriction base="dms:Note"/>
      </xsd:simpleType>
    </xsd:element>
    <xsd:element name="SecurityClassification" ma:index="12" nillable="true" ma:displayName="Security Classification" ma:default="UNCLASSIFIED" ma:format="Dropdown" ma:internalName="SecurityClassification" ma:readOnly="false">
      <xsd:simpleType>
        <xsd:restriction base="dms:Choice">
          <xsd:enumeration value="UNCLASSIFIED"/>
          <xsd:enumeration value="IN-CONFIDENCE"/>
          <xsd:enumeration value="SENSITIVE"/>
          <xsd:enumeration value="RESTRICTED"/>
        </xsd:restriction>
      </xsd:simpleType>
    </xsd:element>
  </xsd:schema>
  <xsd:schema xmlns:xsd="http://www.w3.org/2001/XMLSchema" xmlns:xs="http://www.w3.org/2001/XMLSchema" xmlns:dms="http://schemas.microsoft.com/office/2006/documentManagement/types" xmlns:pc="http://schemas.microsoft.com/office/infopath/2007/PartnerControls" targetNamespace="725c79e5-42ce-4aa0-ac78-b6418001f0d2" elementFormDefault="qualified">
    <xsd:import namespace="http://schemas.microsoft.com/office/2006/documentManagement/types"/>
    <xsd:import namespace="http://schemas.microsoft.com/office/infopath/2007/PartnerControls"/>
    <xsd:element name="AggregationNarrative" ma:index="35" nillable="true" ma:displayName="Aggregation Narrative" ma:hidden="true" ma:internalName="AggregationNarrative"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1a514c-9034-4fa3-897a-8352025b26ed" elementFormDefault="qualified">
    <xsd:import namespace="http://schemas.microsoft.com/office/2006/documentManagement/types"/>
    <xsd:import namespace="http://schemas.microsoft.com/office/infopath/2007/PartnerControls"/>
    <xsd:element name="Channel" ma:index="36" nillable="true" ma:displayName="Channel" ma:default="NA" ma:hidden="true" ma:internalName="Channel" ma:readOnly="false">
      <xsd:simpleType>
        <xsd:restriction base="dms:Text">
          <xsd:maxLength value="255"/>
        </xsd:restriction>
      </xsd:simpleType>
    </xsd:element>
    <xsd:element name="Team" ma:index="37" nillable="true" ma:displayName="Team" ma:default="Financial Management" ma:hidden="true" ma:internalName="Team" ma:readOnly="false">
      <xsd:simpleType>
        <xsd:restriction base="dms:Text">
          <xsd:maxLength value="255"/>
        </xsd:restriction>
      </xsd:simpleType>
    </xsd:element>
    <xsd:element name="Level2" ma:index="38" nillable="true" ma:displayName="Level 2" ma:default="NA" ma:hidden="true" ma:internalName="Level2" ma:readOnly="false">
      <xsd:simpleType>
        <xsd:restriction base="dms:Text">
          <xsd:maxLength value="255"/>
        </xsd:restriction>
      </xsd:simpleType>
    </xsd:element>
    <xsd:element name="Level3" ma:index="39" nillable="true" ma:displayName="Level 3" ma:default="NA" ma:hidden="true" ma:internalName="Level3" ma:readOnly="false">
      <xsd:simpleType>
        <xsd:restriction base="dms:Text">
          <xsd:maxLength value="255"/>
        </xsd:restriction>
      </xsd:simpleType>
    </xsd:element>
    <xsd:element name="Year" ma:index="40" nillable="true" ma:displayName="Year" ma:default="NA" ma:hidden="true" ma:internalName="Year" ma:readOnly="false">
      <xsd:simpleType>
        <xsd:restriction base="dms:Text">
          <xsd:maxLength value="255"/>
        </xsd:restriction>
      </xsd:simpleType>
    </xsd:element>
    <xsd:element name="OverrideLabel" ma:index="41" nillable="true" ma:displayName="Override Label" ma:hidden="true" ma:indexed="true" ma:internalName="OverrideLabel" ma:readOnly="false">
      <xsd:simpleType>
        <xsd:restriction base="dms:Text">
          <xsd:maxLength value="255"/>
        </xsd:restriction>
      </xsd:simpleType>
    </xsd:element>
    <xsd:element name="SetLabel" ma:index="42" nillable="true" ma:displayName="Set Label" ma:default="Del07M" ma:hidden="true" ma:indexed="true" ma:internalName="SetLabel"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ce7d1b-2674-4f29-ad09-4e3172fc24b9" elementFormDefault="qualified">
    <xsd:import namespace="http://schemas.microsoft.com/office/2006/documentManagement/types"/>
    <xsd:import namespace="http://schemas.microsoft.com/office/infopath/2007/PartnerControls"/>
    <xsd:element name="FinancialYear" ma:index="48" nillable="true" ma:displayName="Financial Year" ma:format="Dropdown" ma:internalName="FinancialYear">
      <xsd:simpleType>
        <xsd:restriction base="dms:Choice">
          <xsd:enumeration value="2021-22"/>
          <xsd:enumeration value="2022-23"/>
          <xsd:enumeration value="2023-24"/>
          <xsd:enumeration value="2024-25"/>
          <xsd:enumeration value="2025-26"/>
          <xsd:enumeration value="2020-21"/>
        </xsd:restriction>
      </xsd:simpleType>
    </xsd:element>
    <xsd:element name="Month" ma:index="49" nillable="true" ma:displayName="Month" ma:format="Dropdown" ma:internalName="Month">
      <xsd:simpleType>
        <xsd:restriction base="dms:Choice">
          <xsd:enumeration value="01 Jul"/>
          <xsd:enumeration value="02 Aug"/>
          <xsd:enumeration value="03 Sep"/>
          <xsd:enumeration value="04 Oct"/>
          <xsd:enumeration value="05 Nov"/>
          <xsd:enumeration value="06 Dec"/>
          <xsd:enumeration value="07 Jan"/>
          <xsd:enumeration value="08 Feb"/>
          <xsd:enumeration value="09 Mar"/>
          <xsd:enumeration value="10 Apr"/>
          <xsd:enumeration value="11 May"/>
          <xsd:enumeration value="12 Jun"/>
          <xsd:enumeration value="All Months"/>
        </xsd:restriction>
      </xsd:simpleType>
    </xsd:element>
    <xsd:element name="DE_x002f_NDE" ma:index="50" nillable="true" ma:displayName="DE/NDE" ma:format="Dropdown" ma:internalName="DE_x002f_NDE">
      <xsd:simpleType>
        <xsd:restriction base="dms:Choice">
          <xsd:enumeration value="DE"/>
          <xsd:enumeration value="NDE"/>
          <xsd:enumeration value="DE/NDE"/>
        </xsd:restriction>
      </xsd:simpleType>
    </xsd:element>
    <xsd:element name="Directorate" ma:index="51" nillable="true" ma:displayName="Directorate" ma:format="Dropdown" ma:internalName="Directorate">
      <xsd:simpleType>
        <xsd:restriction base="dms:Choice">
          <xsd:enumeration value="Manatu Hauora All"/>
          <xsd:enumeration value="Corporate Finance"/>
          <xsd:enumeration value="Corporate Services"/>
          <xsd:enumeration value="Government and Executive Services"/>
          <xsd:enumeration value="Cancer Control Agency"/>
          <xsd:enumeration value="Public Health Agency"/>
          <xsd:enumeration value="Regulation and Monitoring"/>
          <xsd:enumeration value="Evidence Research and Innovation"/>
          <xsd:enumeration value="Clincial, Community and Mental Health"/>
          <xsd:enumeration value="Strategy Policy and Legislation"/>
          <xsd:enumeration value="Maori Health"/>
          <xsd:enumeration value="Sector Reform Integration"/>
          <xsd:enumeration value="Transformation Management Office"/>
        </xsd:restriction>
      </xsd:simpleType>
    </xsd:element>
    <xsd:element name="MediaServiceMetadata" ma:index="52" nillable="true" ma:displayName="MediaServiceMetadata" ma:hidden="true" ma:internalName="MediaServiceMetadata" ma:readOnly="true">
      <xsd:simpleType>
        <xsd:restriction base="dms:Note"/>
      </xsd:simpleType>
    </xsd:element>
    <xsd:element name="MediaServiceFastMetadata" ma:index="53" nillable="true" ma:displayName="MediaServiceFastMetadata" ma:hidden="true" ma:internalName="MediaServiceFastMetadata" ma:readOnly="true">
      <xsd:simpleType>
        <xsd:restriction base="dms:Note"/>
      </xsd:simpleType>
    </xsd:element>
    <xsd:element name="MediaServiceObjectDetectorVersions" ma:index="54" nillable="true" ma:displayName="MediaServiceObjectDetectorVersions" ma:hidden="true" ma:indexed="true" ma:internalName="MediaServiceObjectDetectorVersions" ma:readOnly="true">
      <xsd:simpleType>
        <xsd:restriction base="dms:Text"/>
      </xsd:simpleType>
    </xsd:element>
    <xsd:element name="Dataspecification" ma:index="55" nillable="true" ma:displayName="Data specification" ma:format="Dropdown" ma:internalName="Dataspecification">
      <xsd:simpleType>
        <xsd:restriction base="dms:Choice">
          <xsd:enumeration value="Monthly Reports"/>
          <xsd:enumeration value="Transactions"/>
          <xsd:enumeration value="Other Reporting"/>
          <xsd:enumeration value="Project Reporting"/>
          <xsd:enumeration value="Contractors and Consultants"/>
          <xsd:enumeration value="Carbon Emissions"/>
          <xsd:enumeration value="Other Analysis"/>
          <xsd:enumeration value="Forecasting"/>
        </xsd:restriction>
      </xsd:simpleType>
    </xsd:element>
    <xsd:element name="Recipient" ma:index="58" nillable="true" ma:displayName="Recipient" ma:format="Dropdown" ma:internalName="Recipient">
      <xsd:simpleType>
        <xsd:restriction base="dms:Choice">
          <xsd:enumeration value="Public Service Commisson"/>
          <xsd:enumeration value="Statistics NZ"/>
          <xsd:enumeration value="MBIE"/>
          <xsd:enumeration value="TBC"/>
        </xsd:restriction>
      </xsd:simpleType>
    </xsd:element>
    <xsd:element name="MediaServiceSearchProperties" ma:index="6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2161ee-a867-43fa-afc4-ef021add4eae" elementFormDefault="qualified">
    <xsd:import namespace="http://schemas.microsoft.com/office/2006/documentManagement/types"/>
    <xsd:import namespace="http://schemas.microsoft.com/office/infopath/2007/PartnerControls"/>
    <xsd:element name="SharedWithUsers" ma:index="5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ubactivity xmlns="4f9c820c-e7e2-444d-97ee-45f2b3485c1d">NA</Subactivity>
    <BusinessValue xmlns="4f9c820c-e7e2-444d-97ee-45f2b3485c1d" xsi:nil="true"/>
    <PRADateDisposal xmlns="4f9c820c-e7e2-444d-97ee-45f2b3485c1d" xsi:nil="true"/>
    <KeyWords xmlns="15ffb055-6eb4-45a1-bc20-bf2ac0d420da" xsi:nil="true"/>
    <SecurityClassification xmlns="15ffb055-6eb4-45a1-bc20-bf2ac0d420da">UNCLASSIFIED</SecurityClassification>
    <PRADate3 xmlns="4f9c820c-e7e2-444d-97ee-45f2b3485c1d" xsi:nil="true"/>
    <PRAText5 xmlns="4f9c820c-e7e2-444d-97ee-45f2b3485c1d" xsi:nil="true"/>
    <Level2 xmlns="c91a514c-9034-4fa3-897a-8352025b26ed">NA</Level2>
    <CopiedFrom xmlns="184c05c4-c568-455d-94a4-7e009b164348" xsi:nil="true"/>
    <Activity xmlns="4f9c820c-e7e2-444d-97ee-45f2b3485c1d">NA</Activity>
    <DE_x002f_NDE xmlns="56ce7d1b-2674-4f29-ad09-4e3172fc24b9">DE</DE_x002f_NDE>
    <Directorate xmlns="56ce7d1b-2674-4f29-ad09-4e3172fc24b9">Government and Executive Services</Directorate>
    <AggregationStatus xmlns="4f9c820c-e7e2-444d-97ee-45f2b3485c1d">Normal</AggregationStatus>
    <Month xmlns="56ce7d1b-2674-4f29-ad09-4e3172fc24b9">All Months</Month>
    <CategoryValue xmlns="4f9c820c-e7e2-444d-97ee-45f2b3485c1d">NA</CategoryValue>
    <PRADate2 xmlns="4f9c820c-e7e2-444d-97ee-45f2b3485c1d" xsi:nil="true"/>
    <SetLabel xmlns="c91a514c-9034-4fa3-897a-8352025b26ed">Retain</SetLabel>
    <zLegacyJSON xmlns="184c05c4-c568-455d-94a4-7e009b164348" xsi:nil="true"/>
    <Case xmlns="4f9c820c-e7e2-444d-97ee-45f2b3485c1d">NA</Case>
    <PRAText1 xmlns="4f9c820c-e7e2-444d-97ee-45f2b3485c1d" xsi:nil="true"/>
    <PRAText4 xmlns="4f9c820c-e7e2-444d-97ee-45f2b3485c1d" xsi:nil="true"/>
    <Level3 xmlns="c91a514c-9034-4fa3-897a-8352025b26ed">NA</Level3>
    <Endorsements xmlns="184c05c4-c568-455d-94a4-7e009b164348">N/A</Endorsements>
    <Team xmlns="c91a514c-9034-4fa3-897a-8352025b26ed">Financial Management</Team>
    <Project xmlns="4f9c820c-e7e2-444d-97ee-45f2b3485c1d">NA</Project>
    <HasNHI xmlns="184c05c4-c568-455d-94a4-7e009b164348">false</HasNHI>
    <FunctionGroup xmlns="4f9c820c-e7e2-444d-97ee-45f2b3485c1d">Corporate Support</FunctionGroup>
    <Function xmlns="4f9c820c-e7e2-444d-97ee-45f2b3485c1d">Financial Management</Function>
    <RelatedPeople xmlns="4f9c820c-e7e2-444d-97ee-45f2b3485c1d">
      <UserInfo>
        <DisplayName/>
        <AccountId xsi:nil="true"/>
        <AccountType/>
      </UserInfo>
    </RelatedPeople>
    <AggregationNarrative xmlns="725c79e5-42ce-4aa0-ac78-b6418001f0d2" xsi:nil="true"/>
    <Channel xmlns="c91a514c-9034-4fa3-897a-8352025b26ed">NA</Channel>
    <PRAType xmlns="4f9c820c-e7e2-444d-97ee-45f2b3485c1d">Doc</PRAType>
    <PRADate1 xmlns="4f9c820c-e7e2-444d-97ee-45f2b3485c1d" xsi:nil="true"/>
    <FinancialYear xmlns="56ce7d1b-2674-4f29-ad09-4e3172fc24b9">2023-24</FinancialYear>
    <DocumentType xmlns="4f9c820c-e7e2-444d-97ee-45f2b3485c1d" xsi:nil="true"/>
    <PRAText3 xmlns="4f9c820c-e7e2-444d-97ee-45f2b3485c1d" xsi:nil="true"/>
    <OverrideLabel xmlns="c91a514c-9034-4fa3-897a-8352025b26ed" xsi:nil="true"/>
    <zLegacy xmlns="184c05c4-c568-455d-94a4-7e009b164348" xsi:nil="true"/>
    <Year xmlns="c91a514c-9034-4fa3-897a-8352025b26ed">NA</Year>
    <Narrative xmlns="4f9c820c-e7e2-444d-97ee-45f2b3485c1d" xsi:nil="true"/>
    <CategoryName xmlns="4f9c820c-e7e2-444d-97ee-45f2b3485c1d">NA</CategoryName>
    <PRADateTrigger xmlns="4f9c820c-e7e2-444d-97ee-45f2b3485c1d" xsi:nil="true"/>
    <Dataspecification xmlns="56ce7d1b-2674-4f29-ad09-4e3172fc24b9">Other Reporting</Dataspecification>
    <Recipient xmlns="56ce7d1b-2674-4f29-ad09-4e3172fc24b9" xsi:nil="true"/>
    <PRAText2 xmlns="4f9c820c-e7e2-444d-97ee-45f2b3485c1d" xsi:nil="true"/>
    <zLegacyID xmlns="184c05c4-c568-455d-94a4-7e009b164348" xsi:nil="true"/>
    <SharedWithUsers xmlns="a92161ee-a867-43fa-afc4-ef021add4eae">
      <UserInfo>
        <DisplayName>Ken Smart</DisplayName>
        <AccountId>87</AccountId>
        <AccountType/>
      </UserInfo>
      <UserInfo>
        <DisplayName>Nehalkumar patel</DisplayName>
        <AccountId>157</AccountId>
        <AccountType/>
      </UserInfo>
    </SharedWithUsers>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2.xml><?xml version="1.0" encoding="utf-8"?>
<ds:datastoreItem xmlns:ds="http://schemas.openxmlformats.org/officeDocument/2006/customXml" ds:itemID="{5879BD36-C316-46A6-89DF-80DAE25294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9c820c-e7e2-444d-97ee-45f2b3485c1d"/>
    <ds:schemaRef ds:uri="184c05c4-c568-455d-94a4-7e009b164348"/>
    <ds:schemaRef ds:uri="15ffb055-6eb4-45a1-bc20-bf2ac0d420da"/>
    <ds:schemaRef ds:uri="725c79e5-42ce-4aa0-ac78-b6418001f0d2"/>
    <ds:schemaRef ds:uri="c91a514c-9034-4fa3-897a-8352025b26ed"/>
    <ds:schemaRef ds:uri="56ce7d1b-2674-4f29-ad09-4e3172fc24b9"/>
    <ds:schemaRef ds:uri="a92161ee-a867-43fa-afc4-ef021add4e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579D7F4-D0D7-4BCB-BBEA-E7C37A64913E}">
  <ds:schemaRefs>
    <ds:schemaRef ds:uri="4f9c820c-e7e2-444d-97ee-45f2b3485c1d"/>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a92161ee-a867-43fa-afc4-ef021add4eae"/>
    <ds:schemaRef ds:uri="56ce7d1b-2674-4f29-ad09-4e3172fc24b9"/>
    <ds:schemaRef ds:uri="c91a514c-9034-4fa3-897a-8352025b26ed"/>
    <ds:schemaRef ds:uri="http://purl.org/dc/elements/1.1/"/>
    <ds:schemaRef ds:uri="http://schemas.microsoft.com/office/2006/metadata/properties"/>
    <ds:schemaRef ds:uri="725c79e5-42ce-4aa0-ac78-b6418001f0d2"/>
    <ds:schemaRef ds:uri="15ffb055-6eb4-45a1-bc20-bf2ac0d420da"/>
    <ds:schemaRef ds:uri="184c05c4-c568-455d-94a4-7e009b164348"/>
    <ds:schemaRef ds:uri="http://www.w3.org/XML/1998/namespace"/>
    <ds:schemaRef ds:uri="http://purl.org/dc/dcmitype/"/>
  </ds:schemaRefs>
</ds:datastoreItem>
</file>

<file path=customXml/itemProps4.xml><?xml version="1.0" encoding="utf-8"?>
<ds:datastoreItem xmlns:ds="http://schemas.openxmlformats.org/officeDocument/2006/customXml" ds:itemID="{239DBCAB-6875-4133-81DD-45924FC1DF3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Summary and sign-off</vt:lpstr>
      <vt:lpstr>Travel</vt:lpstr>
      <vt:lpstr>Hospitality</vt:lpstr>
      <vt:lpstr>All other expenses</vt:lpstr>
      <vt:lpstr>Gifts and benefits</vt:lpstr>
      <vt:lpstr>'All other expenses'!Print_Area</vt:lpstr>
      <vt:lpstr>'Gifts and benefits'!Print_Area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Copy of Chief-executive-gifts-benefits-and-expenses-Disclosure-Workbook D.Sarfati FINAL (002)</dc:title>
  <dc:subject/>
  <dc:creator>mortensenm</dc:creator>
  <cp:keywords/>
  <dc:description>Version 7 - for review by SIT - ready 2/10/18</dc:description>
  <cp:lastModifiedBy>Demetra De Gregorio</cp:lastModifiedBy>
  <cp:revision/>
  <dcterms:created xsi:type="dcterms:W3CDTF">2010-10-17T20:59:02Z</dcterms:created>
  <dcterms:modified xsi:type="dcterms:W3CDTF">2024-07-25T00:35:45Z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0x0101003BC0E9EEDF5206449FD73008040CB159001F5FD4CA14E4D14BB33C7447B3987260</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f952eee0-3ec6-49db-8164-82464aa5ce36</vt:lpwstr>
  </property>
  <property fmtid="{D5CDD505-2E9C-101B-9397-08002B2CF9AE}" pid="10" name="SharedWithUsers">
    <vt:lpwstr>87;#Ken Smart;#157;#Nehalkumar patel</vt:lpwstr>
  </property>
  <property fmtid="{D5CDD505-2E9C-101B-9397-08002B2CF9AE}" pid="11" name="_dlc_DocId">
    <vt:lpwstr>MOHECM-1802891259-2798</vt:lpwstr>
  </property>
  <property fmtid="{D5CDD505-2E9C-101B-9397-08002B2CF9AE}" pid="12" name="_dlc_DocIdUrl">
    <vt:lpwstr>https://mohgovtnz.sharepoint.com/sites/moh-ecm-FinMgt/_layouts/15/DocIdRedir.aspx?ID=MOHECM-1802891259-2798, MOHECM-1802891259-2798</vt:lpwstr>
  </property>
</Properties>
</file>