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jjansen\OneDrive - The Ministry of Health\Desktop\"/>
    </mc:Choice>
  </mc:AlternateContent>
  <xr:revisionPtr revIDLastSave="575" documentId="13_ncr:1_{9AEB1D10-0038-48C8-AC04-6A843A500F78}" xr6:coauthVersionLast="45" xr6:coauthVersionMax="45" xr10:uidLastSave="{50E9B658-1683-4D6A-AB76-3EC2981A98D3}"/>
  <bookViews>
    <workbookView xWindow="-110" yWindow="-110" windowWidth="19420" windowHeight="104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expenses'!$A$1:$E$21</definedName>
    <definedName name="_xlnm.Print_Area" localSheetId="5">'Gifts and benefits'!$A$1:$F$26</definedName>
    <definedName name="_xlnm.Print_Area" localSheetId="0">'Guidance for agencies'!$A$1:$A$58</definedName>
    <definedName name="_xlnm.Print_Area" localSheetId="3">Hospitality!$A$1:$E$22</definedName>
    <definedName name="_xlnm.Print_Area" localSheetId="1">'Summary and sign-off'!$A$1:$F$23</definedName>
    <definedName name="_xlnm.Print_Area" localSheetId="2">Travel!$A$1:$E$72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4" l="1"/>
  <c r="C15" i="3"/>
  <c r="C15" i="2"/>
  <c r="C36" i="1"/>
  <c r="C61" i="1"/>
  <c r="C15" i="1"/>
  <c r="B6" i="13" l="1"/>
  <c r="E60" i="13"/>
  <c r="C60" i="13"/>
  <c r="C17" i="4"/>
  <c r="C16" i="4"/>
  <c r="B60" i="13" l="1"/>
  <c r="B59" i="13"/>
  <c r="D59" i="13"/>
  <c r="B58" i="13"/>
  <c r="D58" i="13"/>
  <c r="D57" i="13"/>
  <c r="B57" i="13"/>
  <c r="D56" i="13"/>
  <c r="B56" i="13"/>
  <c r="D55" i="13"/>
  <c r="B55" i="13"/>
  <c r="B2" i="4"/>
  <c r="B3" i="4"/>
  <c r="B2" i="3"/>
  <c r="B3" i="3"/>
  <c r="B2" i="2"/>
  <c r="B3" i="2"/>
  <c r="B2" i="1"/>
  <c r="B3" i="1"/>
  <c r="F58" i="13" l="1"/>
  <c r="D15" i="2" s="1"/>
  <c r="F60" i="13"/>
  <c r="E15" i="4" s="1"/>
  <c r="F59" i="13"/>
  <c r="D15" i="3" s="1"/>
  <c r="F57" i="13"/>
  <c r="D61" i="1" s="1"/>
  <c r="F56" i="13"/>
  <c r="D36" i="1" s="1"/>
  <c r="F55" i="13"/>
  <c r="D15" i="1" s="1"/>
  <c r="C13" i="13"/>
  <c r="C12" i="13"/>
  <c r="C11" i="13"/>
  <c r="C16" i="13" l="1"/>
  <c r="C17" i="13"/>
  <c r="B5" i="4" l="1"/>
  <c r="B4" i="4"/>
  <c r="B5" i="3"/>
  <c r="B4" i="3"/>
  <c r="B5" i="2"/>
  <c r="B4" i="2"/>
  <c r="B5" i="1"/>
  <c r="B4" i="1"/>
  <c r="C15" i="13" l="1"/>
  <c r="F12" i="13" l="1"/>
  <c r="C15" i="4"/>
  <c r="F11" i="13" s="1"/>
  <c r="F13" i="13" l="1"/>
  <c r="B61" i="1"/>
  <c r="B17" i="13" s="1"/>
  <c r="B36" i="1"/>
  <c r="B16" i="13" s="1"/>
  <c r="B15" i="1"/>
  <c r="B15" i="13" s="1"/>
  <c r="B15" i="3" l="1"/>
  <c r="B13" i="13" s="1"/>
  <c r="B15" i="2"/>
  <c r="B12" i="13" s="1"/>
  <c r="B11" i="13" l="1"/>
  <c r="B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<sst xmlns="http://schemas.openxmlformats.org/spreadsheetml/2006/main" count="355" uniqueCount="235">
  <si>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</si>
  <si>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</si>
  <si>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</si>
  <si>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</si>
  <si>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</si>
  <si>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</si>
  <si>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</si>
  <si>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</si>
  <si>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</si>
  <si>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</si>
  <si>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</si>
  <si>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</si>
  <si>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</si>
  <si>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</si>
  <si>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</si>
  <si>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</si>
  <si>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</si>
  <si>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</si>
  <si>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</si>
  <si>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</si>
  <si>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</si>
  <si>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</si>
  <si>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</si>
  <si>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</si>
  <si>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</si>
  <si>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</si>
  <si>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</si>
  <si>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</si>
  <si>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</si>
  <si>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</si>
  <si>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</si>
  <si>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</si>
  <si>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</si>
  <si>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</si>
  <si>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</si>
  <si>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</si>
  <si>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</si>
  <si>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</si>
  <si>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</si>
  <si>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</si>
  <si>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</si>
  <si>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</si>
  <si>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</si>
  <si>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</si>
  <si>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</si>
  <si>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</si>
  <si>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</si>
  <si>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</si>
  <si>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</si>
  <si>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</si>
  <si>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</si>
  <si>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</si>
  <si>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</si>
  <si>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</si>
  <si>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</si>
  <si>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</si>
  <si>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</si>
  <si>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</si>
  <si>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</si>
  <si>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</si>
  <si>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</si>
  <si>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</si>
  <si>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</si>
  <si>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</si>
  <si>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</si>
  <si>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</si>
  <si>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</si>
  <si>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</si>
  <si>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</si>
  <si>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</si>
  <si>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</si>
  <si>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</si>
  <si>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</si>
  <si>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</si>
  <si>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</si>
  <si>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</si>
  <si>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</si>
  <si>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</si>
  <si>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</si>
  <si>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</si>
  <si>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</si>
  <si>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</si>
  <si>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</si>
  <si>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</si>
  <si>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</si>
  <si>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</si>
  <si>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</si>
  <si>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</si>
  <si>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</si>
  <si>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</si>
  <si>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</si>
  <si>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</si>
  <si>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</si>
  <si>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</si>
  <si>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</si>
  <si>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</si>
  <si>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</si>
  <si>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</si>
  <si>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</si>
  <si>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</si>
  <si>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</si>
  <si>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</si>
  <si>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</si>
  <si>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</si>
  <si>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</si>
  <si>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</si>
  <si>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</si>
  <si>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</si>
  <si>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</si>
  <si>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</si>
  <si>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</si>
  <si>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</si>
  <si>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</si>
  <si>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</si>
  <si>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</si>
  <si>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</si>
  <si>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</si>
  <si>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</si>
  <si>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</si>
  <si>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</si>
  <si>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</si>
  <si>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</si>
  <si>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</si>
  <si>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</si>
  <si>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</si>
  <si>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</si>
  <si>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</si>
  <si>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</si>
  <si>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</si>
  <si>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</si>
  <si>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</si>
  <si>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</si>
  <si>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</si>
  <si>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</si>
  <si>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</si>
  <si>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</si>
  <si>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</si>
  <si>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</si>
  <si>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</si>
  <si>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</si>
  <si>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</si>
  <si>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</si>
  <si>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</si>
  <si>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</si>
  <si>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</si>
  <si>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</si>
  <si>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</si>
  <si>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</si>
  <si>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</si>
  <si>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</si>
  <si>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</si>
  <si>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</si>
  <si>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</si>
  <si>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</si>
  <si>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</si>
  <si>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</si>
  <si>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</si>
  <si>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</si>
  <si>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</si>
  <si>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</si>
  <si>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</si>
  <si>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</si>
  <si>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</si>
  <si>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</si>
  <si>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</si>
  <si>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</si>
  <si>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</si>
  <si>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</si>
  <si>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</si>
  <si>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Te Aho o Te Kahu, Cancer Control Agency</t>
  </si>
  <si>
    <t>Professor Diana Sarfati</t>
  </si>
  <si>
    <t>Nicola Hill - General Manager</t>
  </si>
  <si>
    <t>Membership Fee</t>
  </si>
  <si>
    <t>Wellington</t>
  </si>
  <si>
    <t>Hotel</t>
  </si>
  <si>
    <t>Dunedin</t>
  </si>
  <si>
    <t>Canterbury DHB urgent support required</t>
  </si>
  <si>
    <t>Flights</t>
  </si>
  <si>
    <t>Christchurch</t>
  </si>
  <si>
    <t>Flights, hotel, rental car</t>
  </si>
  <si>
    <t>Queenstown</t>
  </si>
  <si>
    <t>Speak at Urology Conference</t>
  </si>
  <si>
    <t>Auckland</t>
  </si>
  <si>
    <t>Flights, hotel</t>
  </si>
  <si>
    <t>New Plymouth</t>
  </si>
  <si>
    <t>Taranaki Māori Cancer Community Hui</t>
  </si>
  <si>
    <t>Auckland Māori Cancer Community Hui and Counties Manakau DHB CE first meeting</t>
  </si>
  <si>
    <t>Auckland DHB CE first meeting</t>
  </si>
  <si>
    <t>Waikato, Bay of Plenty &amp; Lakes DHBs CE first meeting for 3 days</t>
  </si>
  <si>
    <t>Speak at Gynaecologocial Cancer Conference</t>
  </si>
  <si>
    <t>Southern DHB urgent support required and Speak at K9 Medical</t>
  </si>
  <si>
    <t>Waikato DHB cyber attack urgent support required</t>
  </si>
  <si>
    <t>Marlborough Māori Cancer Community Hui</t>
  </si>
  <si>
    <t>Hamilton</t>
  </si>
  <si>
    <t>Belnheim</t>
  </si>
  <si>
    <t>Southern DHB urgent support required</t>
  </si>
  <si>
    <t>Canterbury DHB CE first meeting</t>
  </si>
  <si>
    <t xml:space="preserve">1 July 2020 to 31 June 2021 </t>
  </si>
  <si>
    <t>Taxis</t>
  </si>
  <si>
    <t>New Zealand</t>
  </si>
  <si>
    <t>Taxi</t>
  </si>
  <si>
    <t>N/A</t>
  </si>
  <si>
    <t>Meeting with Rachael Stott, Winsborough Ltd.</t>
  </si>
  <si>
    <t>Parking</t>
  </si>
  <si>
    <t>Total of taxi's to and from Airports</t>
  </si>
  <si>
    <t>Breast Cancer Hui</t>
  </si>
  <si>
    <t>Flights, meals</t>
  </si>
  <si>
    <t>Meeting with Council of Medical Colleges RNZCGP</t>
  </si>
  <si>
    <t>National Bowel Screening Māori Network Hui Rydges Airport</t>
  </si>
  <si>
    <t>Clinical Assembly Rydges Airport</t>
  </si>
  <si>
    <t>Gynaecological Cancer Conference</t>
  </si>
  <si>
    <t>Pharmac Board Meeting</t>
  </si>
  <si>
    <t>SDHB urgent support required</t>
  </si>
  <si>
    <t>Medical Oncology Working Group Rydges Airport</t>
  </si>
  <si>
    <t>New Zealand Society for Oncology</t>
  </si>
  <si>
    <r>
      <rPr>
        <i/>
        <sz val="10"/>
        <color theme="1"/>
        <rFont val="Arial"/>
        <family val="2"/>
      </rPr>
      <t xml:space="preserve">Majestic New Zealand </t>
    </r>
    <r>
      <rPr>
        <sz val="10"/>
        <color theme="1"/>
        <rFont val="Arial"/>
        <family val="2"/>
      </rPr>
      <t>book</t>
    </r>
  </si>
  <si>
    <t>Book</t>
  </si>
  <si>
    <t>Flights, hotel, rental car, fuel</t>
  </si>
  <si>
    <t>Panelist at NZDF Lead Organisation Leadership Programme</t>
  </si>
  <si>
    <t>Meeting with EY Health and Disability System meeting</t>
  </si>
  <si>
    <t>Lung and Prostate Cancer Forum Rydges Wellington</t>
  </si>
  <si>
    <t>Māori Crown Relations meeting</t>
  </si>
  <si>
    <t>Governor General's Dinner</t>
  </si>
  <si>
    <t>Capital &amp; Coast DHB CE meeting</t>
  </si>
  <si>
    <t>Flowers for CEs permanent appointment</t>
  </si>
  <si>
    <t>Staff of Te Aho o Te Kahu, Cancer Control Agency</t>
  </si>
  <si>
    <t>Agency's gift for recognition of milestone</t>
  </si>
  <si>
    <t>Public Services Diversity Networks support payment</t>
  </si>
  <si>
    <t>Practising Certificate Application fee, role requisite</t>
  </si>
  <si>
    <t>Public Services requirement</t>
  </si>
  <si>
    <t>Speak at Lung Screening Symposium</t>
  </si>
  <si>
    <r>
      <t xml:space="preserve">Thank you / koha </t>
    </r>
    <r>
      <rPr>
        <i/>
        <sz val="10"/>
        <color theme="1"/>
        <rFont val="Arial"/>
        <family val="2"/>
      </rPr>
      <t>Mauri Ora</t>
    </r>
    <r>
      <rPr>
        <sz val="10"/>
        <color theme="1"/>
        <rFont val="Arial"/>
        <family val="2"/>
      </rPr>
      <t xml:space="preserve"> | Wisdom from the Māori World book to Dr Richard Doocey for time as chair of Haematology Working Group</t>
    </r>
  </si>
  <si>
    <t>Delivered by mail so unable to decline, gift was to say thank you for speaking at their conference</t>
  </si>
  <si>
    <r>
      <t xml:space="preserve">Thank you / koha </t>
    </r>
    <r>
      <rPr>
        <i/>
        <sz val="10"/>
        <color theme="1"/>
        <rFont val="Arial"/>
        <family val="2"/>
      </rPr>
      <t>Mauri Ora</t>
    </r>
    <r>
      <rPr>
        <sz val="10"/>
        <color theme="1"/>
        <rFont val="Arial"/>
        <family val="2"/>
      </rPr>
      <t xml:space="preserve"> | Wisdom from the Māori World book to Graeme Norton for time as chair of He Ara Tāngata, Consumer Reference Group and member of Advisory Council</t>
    </r>
  </si>
  <si>
    <t>Whanganui DHB &amp; Taranaki DHB CE first meeting for 3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</si>
</sst>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21" fillId="11" borderId="4"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 zoomScaleNormal="100" workbookViewId="0">
      <selection activeCell="A9" sqref="A9"/>
    </sheetView>
  </sheetViews>
  <sheetFormatPr defaultColWidth="0" defaultRowHeight="14" zeroHeight="1" x14ac:dyDescent="0.3"/>
  <cols>
    <col min="1" max="1" width="219.26953125" style="70" customWidth="1"/>
    <col min="2" max="2" width="33.26953125" style="69" customWidth="1"/>
    <col min="3" max="16384" width="8.7265625" style="16" hidden="1"/>
  </cols>
  <sheetData>
    <row r="1" spans="1:2" ht="23.25" customHeight="1" x14ac:dyDescent="0.3">
      <c r="A1" s="68" t="s">
        <v>0</v>
      </c>
    </row>
    <row r="2" spans="1:2" ht="33" customHeight="1" x14ac:dyDescent="0.3">
      <c r="A2" s="132" t="s">
        <v>1</v>
      </c>
    </row>
    <row r="3" spans="1:2" ht="17.25" customHeight="1" x14ac:dyDescent="0.3"/>
    <row r="4" spans="1:2" ht="23.25" customHeight="1" x14ac:dyDescent="0.3">
      <c r="A4" s="156" t="s">
        <v>2</v>
      </c>
    </row>
    <row r="5" spans="1:2" ht="17.25" customHeight="1" x14ac:dyDescent="0.3"/>
    <row r="6" spans="1:2" ht="23.25" customHeight="1" x14ac:dyDescent="0.3">
      <c r="A6" s="71" t="s">
        <v>3</v>
      </c>
    </row>
    <row r="7" spans="1:2" ht="17.25" customHeight="1" x14ac:dyDescent="0.3">
      <c r="A7" s="72" t="s">
        <v>4</v>
      </c>
    </row>
    <row r="8" spans="1:2" ht="17.25" customHeight="1" x14ac:dyDescent="0.3">
      <c r="A8" s="73" t="s">
        <v>5</v>
      </c>
    </row>
    <row r="9" spans="1:2" ht="17.25" customHeight="1" x14ac:dyDescent="0.3">
      <c r="A9" s="73"/>
    </row>
    <row r="10" spans="1:2" ht="23.25" customHeight="1" x14ac:dyDescent="0.25">
      <c r="A10" s="71" t="s">
        <v>6</v>
      </c>
      <c r="B10" s="105" t="s">
        <v>7</v>
      </c>
    </row>
    <row r="11" spans="1:2" ht="17.25" customHeight="1" x14ac:dyDescent="0.3">
      <c r="A11" s="74" t="s">
        <v>8</v>
      </c>
    </row>
    <row r="12" spans="1:2" ht="17.25" customHeight="1" x14ac:dyDescent="0.3">
      <c r="A12" s="73" t="s">
        <v>9</v>
      </c>
    </row>
    <row r="13" spans="1:2" ht="17.25" customHeight="1" x14ac:dyDescent="0.3">
      <c r="A13" s="73" t="s">
        <v>10</v>
      </c>
    </row>
    <row r="14" spans="1:2" ht="17.25" customHeight="1" x14ac:dyDescent="0.3">
      <c r="A14" s="75" t="s">
        <v>11</v>
      </c>
    </row>
    <row r="15" spans="1:2" ht="17.25" customHeight="1" x14ac:dyDescent="0.3">
      <c r="A15" s="73" t="s">
        <v>12</v>
      </c>
    </row>
    <row r="16" spans="1:2" ht="17.25" customHeight="1" x14ac:dyDescent="0.3">
      <c r="A16" s="73"/>
    </row>
    <row r="17" spans="1:1" ht="23.25" customHeight="1" x14ac:dyDescent="0.3">
      <c r="A17" s="71" t="s">
        <v>13</v>
      </c>
    </row>
    <row r="18" spans="1:1" ht="17.25" customHeight="1" x14ac:dyDescent="0.3">
      <c r="A18" s="75" t="s">
        <v>14</v>
      </c>
    </row>
    <row r="19" spans="1:1" ht="17.25" customHeight="1" x14ac:dyDescent="0.3">
      <c r="A19" s="75" t="s">
        <v>15</v>
      </c>
    </row>
    <row r="20" spans="1:1" ht="17.25" customHeight="1" x14ac:dyDescent="0.3">
      <c r="A20" s="101" t="s">
        <v>16</v>
      </c>
    </row>
    <row r="21" spans="1:1" ht="17.25" customHeight="1" x14ac:dyDescent="0.3">
      <c r="A21" s="76"/>
    </row>
    <row r="22" spans="1:1" ht="23.25" customHeight="1" x14ac:dyDescent="0.3">
      <c r="A22" s="71" t="s">
        <v>17</v>
      </c>
    </row>
    <row r="23" spans="1:1" ht="17.25" customHeight="1" x14ac:dyDescent="0.3">
      <c r="A23" s="76" t="s">
        <v>18</v>
      </c>
    </row>
    <row r="24" spans="1:1" ht="17.25" customHeight="1" x14ac:dyDescent="0.3">
      <c r="A24" s="76"/>
    </row>
    <row r="25" spans="1:1" ht="23.25" customHeight="1" x14ac:dyDescent="0.3">
      <c r="A25" s="71" t="s">
        <v>19</v>
      </c>
    </row>
    <row r="26" spans="1:1" ht="17.25" customHeight="1" x14ac:dyDescent="0.3">
      <c r="A26" s="77" t="s">
        <v>20</v>
      </c>
    </row>
    <row r="27" spans="1:1" ht="32.25" customHeight="1" x14ac:dyDescent="0.3">
      <c r="A27" s="75" t="s">
        <v>21</v>
      </c>
    </row>
    <row r="28" spans="1:1" ht="17.25" customHeight="1" x14ac:dyDescent="0.3">
      <c r="A28" s="77" t="s">
        <v>22</v>
      </c>
    </row>
    <row r="29" spans="1:1" ht="32.25" customHeight="1" x14ac:dyDescent="0.3">
      <c r="A29" s="75" t="s">
        <v>23</v>
      </c>
    </row>
    <row r="30" spans="1:1" ht="17.25" customHeight="1" x14ac:dyDescent="0.3">
      <c r="A30" s="77" t="s">
        <v>24</v>
      </c>
    </row>
    <row r="31" spans="1:1" ht="17.25" customHeight="1" x14ac:dyDescent="0.3">
      <c r="A31" s="75" t="s">
        <v>25</v>
      </c>
    </row>
    <row r="32" spans="1:1" ht="17.25" customHeight="1" x14ac:dyDescent="0.3">
      <c r="A32" s="77" t="s">
        <v>26</v>
      </c>
    </row>
    <row r="33" spans="1:1" ht="32.25" customHeight="1" x14ac:dyDescent="0.3">
      <c r="A33" s="78" t="s">
        <v>27</v>
      </c>
    </row>
    <row r="34" spans="1:1" ht="32.25" customHeight="1" x14ac:dyDescent="0.3">
      <c r="A34" s="79" t="s">
        <v>28</v>
      </c>
    </row>
    <row r="35" spans="1:1" ht="17.25" customHeight="1" x14ac:dyDescent="0.3">
      <c r="A35" s="77" t="s">
        <v>29</v>
      </c>
    </row>
    <row r="36" spans="1:1" ht="32.25" customHeight="1" x14ac:dyDescent="0.3">
      <c r="A36" s="75" t="s">
        <v>30</v>
      </c>
    </row>
    <row r="37" spans="1:1" ht="32.25" customHeight="1" x14ac:dyDescent="0.3">
      <c r="A37" s="78" t="s">
        <v>31</v>
      </c>
    </row>
    <row r="38" spans="1:1" ht="32.25" customHeight="1" x14ac:dyDescent="0.3">
      <c r="A38" s="75" t="s">
        <v>32</v>
      </c>
    </row>
    <row r="39" spans="1:1" ht="17.25" customHeight="1" x14ac:dyDescent="0.3">
      <c r="A39" s="79"/>
    </row>
    <row r="40" spans="1:1" ht="22.5" customHeight="1" x14ac:dyDescent="0.3">
      <c r="A40" s="71" t="s">
        <v>33</v>
      </c>
    </row>
    <row r="41" spans="1:1" ht="17.25" customHeight="1" x14ac:dyDescent="0.3">
      <c r="A41" s="84" t="s">
        <v>34</v>
      </c>
    </row>
    <row r="42" spans="1:1" ht="17.25" customHeight="1" x14ac:dyDescent="0.3">
      <c r="A42" s="80" t="s">
        <v>35</v>
      </c>
    </row>
    <row r="43" spans="1:1" ht="17.25" customHeight="1" x14ac:dyDescent="0.3">
      <c r="A43" s="81" t="s">
        <v>36</v>
      </c>
    </row>
    <row r="44" spans="1:1" ht="32.25" customHeight="1" x14ac:dyDescent="0.3">
      <c r="A44" s="81" t="s">
        <v>37</v>
      </c>
    </row>
    <row r="45" spans="1:1" ht="32.25" customHeight="1" x14ac:dyDescent="0.3">
      <c r="A45" s="81" t="s">
        <v>38</v>
      </c>
    </row>
    <row r="46" spans="1:1" ht="17.25" customHeight="1" x14ac:dyDescent="0.3">
      <c r="A46" s="82" t="s">
        <v>39</v>
      </c>
    </row>
    <row r="47" spans="1:1" ht="32.25" customHeight="1" x14ac:dyDescent="0.3">
      <c r="A47" s="78" t="s">
        <v>40</v>
      </c>
    </row>
    <row r="48" spans="1:1" ht="32.25" customHeight="1" x14ac:dyDescent="0.3">
      <c r="A48" s="78" t="s">
        <v>41</v>
      </c>
    </row>
    <row r="49" spans="1:1" ht="32.25" customHeight="1" x14ac:dyDescent="0.3">
      <c r="A49" s="81" t="s">
        <v>42</v>
      </c>
    </row>
    <row r="50" spans="1:1" ht="17.25" customHeight="1" x14ac:dyDescent="0.3">
      <c r="A50" s="81" t="s">
        <v>43</v>
      </c>
    </row>
    <row r="51" spans="1:1" ht="17.25" customHeight="1" x14ac:dyDescent="0.3">
      <c r="A51" s="81" t="s">
        <v>44</v>
      </c>
    </row>
    <row r="52" spans="1:1" ht="17.25" customHeight="1" x14ac:dyDescent="0.3">
      <c r="A52" s="81"/>
    </row>
    <row r="53" spans="1:1" ht="22.5" customHeight="1" x14ac:dyDescent="0.3">
      <c r="A53" s="71" t="s">
        <v>45</v>
      </c>
    </row>
    <row r="54" spans="1:1" ht="32.25" customHeight="1" x14ac:dyDescent="0.3">
      <c r="A54" s="142" t="s">
        <v>46</v>
      </c>
    </row>
    <row r="55" spans="1:1" ht="17.25" customHeight="1" x14ac:dyDescent="0.3">
      <c r="A55" s="83" t="s">
        <v>47</v>
      </c>
    </row>
    <row r="56" spans="1:1" ht="17.25" customHeight="1" x14ac:dyDescent="0.3">
      <c r="A56" s="84" t="s">
        <v>48</v>
      </c>
    </row>
    <row r="57" spans="1:1" ht="17.25" customHeight="1" x14ac:dyDescent="0.3">
      <c r="A57" s="101" t="s">
        <v>49</v>
      </c>
    </row>
    <row r="58" spans="1:1" ht="17.25" customHeight="1" x14ac:dyDescent="0.3">
      <c r="A58" s="85" t="s">
        <v>50</v>
      </c>
    </row>
    <row r="59" spans="1:1" x14ac:dyDescent="0.3"/>
    <row r="60" spans="1:1" hidden="1" x14ac:dyDescent="0.3"/>
    <row r="61" spans="1:1" hidden="1" x14ac:dyDescent="0.3">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8" sqref="B8:F8"/>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453125" style="16" customWidth="1"/>
    <col min="5" max="5" width="29" style="16" customWidth="1"/>
    <col min="6" max="6" width="19" style="16" customWidth="1"/>
    <col min="7" max="7" width="42" style="16" customWidth="1"/>
    <col min="8" max="11" width="9.1796875" style="16" hidden="1" customWidth="1"/>
    <col min="12" max="16384" width="9.1796875" style="16" hidden="1"/>
  </cols>
  <sheetData>
    <row r="1" spans="1:11" ht="26.25" customHeight="1" x14ac:dyDescent="0.25">
      <c r="A1" s="172" t="s">
        <v>51</v>
      </c>
      <c r="B1" s="172"/>
      <c r="C1" s="172"/>
      <c r="D1" s="172"/>
      <c r="E1" s="172"/>
      <c r="F1" s="172"/>
      <c r="G1" s="46"/>
      <c r="H1" s="46"/>
      <c r="I1" s="46"/>
      <c r="J1" s="46"/>
      <c r="K1" s="46"/>
    </row>
    <row r="2" spans="1:11" ht="21" customHeight="1" x14ac:dyDescent="0.25">
      <c r="A2" s="4" t="s">
        <v>52</v>
      </c>
      <c r="B2" s="173" t="s">
        <v>169</v>
      </c>
      <c r="C2" s="173"/>
      <c r="D2" s="173"/>
      <c r="E2" s="173"/>
      <c r="F2" s="173"/>
      <c r="G2" s="46"/>
      <c r="H2" s="46"/>
      <c r="I2" s="46"/>
      <c r="J2" s="46"/>
      <c r="K2" s="46"/>
    </row>
    <row r="3" spans="1:11" ht="21" customHeight="1" x14ac:dyDescent="0.25">
      <c r="A3" s="4" t="s">
        <v>53</v>
      </c>
      <c r="B3" s="173" t="s">
        <v>170</v>
      </c>
      <c r="C3" s="173"/>
      <c r="D3" s="173"/>
      <c r="E3" s="173"/>
      <c r="F3" s="173"/>
      <c r="G3" s="46"/>
      <c r="H3" s="46"/>
      <c r="I3" s="46"/>
      <c r="J3" s="46"/>
      <c r="K3" s="46"/>
    </row>
    <row r="4" spans="1:11" ht="21" customHeight="1" x14ac:dyDescent="0.25">
      <c r="A4" s="4" t="s">
        <v>54</v>
      </c>
      <c r="B4" s="174">
        <v>44013</v>
      </c>
      <c r="C4" s="174"/>
      <c r="D4" s="174"/>
      <c r="E4" s="174"/>
      <c r="F4" s="174"/>
      <c r="G4" s="46"/>
      <c r="H4" s="46"/>
      <c r="I4" s="46"/>
      <c r="J4" s="46"/>
      <c r="K4" s="46"/>
    </row>
    <row r="5" spans="1:11" ht="21" customHeight="1" x14ac:dyDescent="0.25">
      <c r="A5" s="4" t="s">
        <v>55</v>
      </c>
      <c r="B5" s="174">
        <v>44377</v>
      </c>
      <c r="C5" s="174"/>
      <c r="D5" s="174"/>
      <c r="E5" s="174"/>
      <c r="F5" s="174"/>
      <c r="G5" s="46"/>
      <c r="H5" s="46"/>
      <c r="I5" s="46"/>
      <c r="J5" s="46"/>
      <c r="K5" s="46"/>
    </row>
    <row r="6" spans="1:11" ht="21" customHeight="1" x14ac:dyDescent="0.25">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5">
      <c r="A7" s="4" t="s">
        <v>57</v>
      </c>
      <c r="B7" s="170" t="s">
        <v>89</v>
      </c>
      <c r="C7" s="170"/>
      <c r="D7" s="170"/>
      <c r="E7" s="170"/>
      <c r="F7" s="170"/>
      <c r="G7" s="34"/>
      <c r="H7" s="46"/>
      <c r="I7" s="46"/>
      <c r="J7" s="46"/>
      <c r="K7" s="46"/>
    </row>
    <row r="8" spans="1:11" ht="21" customHeight="1" x14ac:dyDescent="0.25">
      <c r="A8" s="4" t="s">
        <v>59</v>
      </c>
      <c r="B8" s="170" t="s">
        <v>171</v>
      </c>
      <c r="C8" s="170"/>
      <c r="D8" s="170"/>
      <c r="E8" s="170"/>
      <c r="F8" s="170"/>
      <c r="G8" s="34"/>
      <c r="H8" s="46"/>
      <c r="I8" s="46"/>
      <c r="J8" s="46"/>
      <c r="K8" s="46"/>
    </row>
    <row r="9" spans="1:11" ht="66.75" customHeight="1" x14ac:dyDescent="0.25">
      <c r="A9" s="169" t="s">
        <v>60</v>
      </c>
      <c r="B9" s="169"/>
      <c r="C9" s="169"/>
      <c r="D9" s="169"/>
      <c r="E9" s="169"/>
      <c r="F9" s="169"/>
      <c r="G9" s="34"/>
      <c r="H9" s="46"/>
      <c r="I9" s="46"/>
      <c r="J9" s="46"/>
      <c r="K9" s="46"/>
    </row>
    <row r="10" spans="1:11" s="131" customFormat="1" ht="36" customHeight="1" x14ac:dyDescent="0.3">
      <c r="A10" s="125" t="s">
        <v>61</v>
      </c>
      <c r="B10" s="126" t="s">
        <v>62</v>
      </c>
      <c r="C10" s="126" t="s">
        <v>63</v>
      </c>
      <c r="D10" s="127"/>
      <c r="E10" s="128" t="s">
        <v>29</v>
      </c>
      <c r="F10" s="129" t="s">
        <v>64</v>
      </c>
      <c r="G10" s="130"/>
      <c r="H10" s="130"/>
      <c r="I10" s="130"/>
      <c r="J10" s="130"/>
      <c r="K10" s="130"/>
    </row>
    <row r="11" spans="1:11" ht="27.75" customHeight="1" x14ac:dyDescent="0.35">
      <c r="A11" s="10" t="s">
        <v>65</v>
      </c>
      <c r="B11" s="94">
        <f>B15+B16+B17</f>
        <v>8113.94</v>
      </c>
      <c r="C11" s="102" t="str">
        <f>IF(Travel!B6="",A34,Travel!B6)</f>
        <v>Figures include GST (where applicable)</v>
      </c>
      <c r="D11" s="8"/>
      <c r="E11" s="10" t="s">
        <v>66</v>
      </c>
      <c r="F11" s="56">
        <f>'Gifts and benefits'!C15</f>
        <v>2</v>
      </c>
      <c r="G11" s="47"/>
      <c r="H11" s="47"/>
      <c r="I11" s="47"/>
      <c r="J11" s="47"/>
      <c r="K11" s="47"/>
    </row>
    <row r="12" spans="1:11" ht="27.75" customHeight="1" x14ac:dyDescent="0.35">
      <c r="A12" s="10" t="s">
        <v>24</v>
      </c>
      <c r="B12" s="94">
        <f>Hospitality!B15</f>
        <v>60</v>
      </c>
      <c r="C12" s="102" t="str">
        <f>IF(Hospitality!B6="",A34,Hospitality!B6)</f>
        <v>Figures include GST (where applicable)</v>
      </c>
      <c r="D12" s="8"/>
      <c r="E12" s="10" t="s">
        <v>67</v>
      </c>
      <c r="F12" s="56">
        <f>'Gifts and benefits'!C16</f>
        <v>2</v>
      </c>
      <c r="G12" s="47"/>
      <c r="H12" s="47"/>
      <c r="I12" s="47"/>
      <c r="J12" s="47"/>
      <c r="K12" s="47"/>
    </row>
    <row r="13" spans="1:11" ht="27.75" customHeight="1" x14ac:dyDescent="0.25">
      <c r="A13" s="10" t="s">
        <v>68</v>
      </c>
      <c r="B13" s="94">
        <f>'All other expenses'!B15</f>
        <v>1394.04</v>
      </c>
      <c r="C13" s="102" t="str">
        <f>IF('All other expenses'!B6="",A34,'All other expenses'!B6)</f>
        <v>Figures include GST (where applicable)</v>
      </c>
      <c r="D13" s="8"/>
      <c r="E13" s="10" t="s">
        <v>69</v>
      </c>
      <c r="F13" s="56">
        <f>'Gifts and benefits'!C17</f>
        <v>0</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Travel!B15</f>
        <v>0</v>
      </c>
      <c r="C15" s="104" t="str">
        <f>C11</f>
        <v>Figures include GST (where applicable)</v>
      </c>
      <c r="D15" s="8"/>
      <c r="E15" s="8"/>
      <c r="F15" s="58"/>
      <c r="G15" s="46"/>
      <c r="H15" s="46"/>
      <c r="I15" s="46"/>
      <c r="J15" s="46"/>
      <c r="K15" s="46"/>
    </row>
    <row r="16" spans="1:11" ht="27.75" customHeight="1" x14ac:dyDescent="0.25">
      <c r="A16" s="11" t="s">
        <v>71</v>
      </c>
      <c r="B16" s="96">
        <f>Travel!B36</f>
        <v>7687.08</v>
      </c>
      <c r="C16" s="104" t="str">
        <f>C11</f>
        <v>Figures include GST (where applicable)</v>
      </c>
      <c r="D16" s="59"/>
      <c r="E16" s="8"/>
      <c r="F16" s="60"/>
      <c r="G16" s="46"/>
      <c r="H16" s="46"/>
      <c r="I16" s="46"/>
      <c r="J16" s="46"/>
      <c r="K16" s="46"/>
    </row>
    <row r="17" spans="1:11" ht="27.75" customHeight="1" x14ac:dyDescent="0.25">
      <c r="A17" s="11" t="s">
        <v>72</v>
      </c>
      <c r="B17" s="96">
        <f>Travel!B61</f>
        <v>426.86</v>
      </c>
      <c r="C17" s="104" t="str">
        <f>C11</f>
        <v>Figures include GST (where applicable)</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5" customHeight="1" x14ac:dyDescent="0.25">
      <c r="A21" s="23" t="s">
        <v>75</v>
      </c>
      <c r="B21" s="53"/>
      <c r="C21" s="53"/>
      <c r="D21" s="20"/>
      <c r="E21" s="27"/>
      <c r="F21" s="27"/>
      <c r="G21" s="27"/>
      <c r="H21" s="27"/>
      <c r="I21" s="27"/>
      <c r="J21" s="27"/>
      <c r="K21" s="27"/>
    </row>
    <row r="22" spans="1:11" ht="12.65" customHeight="1" x14ac:dyDescent="0.25">
      <c r="A22" s="23" t="s">
        <v>76</v>
      </c>
      <c r="B22" s="53"/>
      <c r="C22" s="53"/>
      <c r="D22" s="20"/>
      <c r="E22" s="27"/>
      <c r="F22" s="27"/>
      <c r="G22" s="27"/>
      <c r="H22" s="27"/>
      <c r="I22" s="27"/>
      <c r="J22" s="27"/>
      <c r="K22" s="27"/>
    </row>
    <row r="23" spans="1:11" ht="12.65"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119" t="s">
        <v>98</v>
      </c>
      <c r="B48" s="98"/>
      <c r="C48" s="98"/>
      <c r="D48" s="98"/>
      <c r="E48" s="98"/>
      <c r="F48" s="98"/>
      <c r="G48" s="46"/>
      <c r="H48" s="46"/>
      <c r="I48" s="46"/>
      <c r="J48" s="46"/>
      <c r="K48" s="46"/>
    </row>
    <row r="49" spans="1:11" ht="25" hidden="1" x14ac:dyDescent="0.25">
      <c r="A49" s="119" t="s">
        <v>99</v>
      </c>
      <c r="B49" s="98"/>
      <c r="C49" s="98"/>
      <c r="D49" s="98"/>
      <c r="E49" s="98"/>
      <c r="F49" s="98"/>
      <c r="G49" s="46"/>
      <c r="H49" s="46"/>
      <c r="I49" s="46"/>
      <c r="J49" s="46"/>
      <c r="K49" s="46"/>
    </row>
    <row r="50" spans="1:11" ht="25" hidden="1" x14ac:dyDescent="0.25">
      <c r="A50" s="120" t="s">
        <v>100</v>
      </c>
      <c r="B50" s="5"/>
      <c r="C50" s="5"/>
      <c r="D50" s="5"/>
      <c r="E50" s="5"/>
      <c r="F50" s="5"/>
      <c r="G50" s="46"/>
      <c r="H50" s="46"/>
      <c r="I50" s="46"/>
      <c r="J50" s="46"/>
      <c r="K50" s="46"/>
    </row>
    <row r="51" spans="1:11" ht="25" hidden="1" x14ac:dyDescent="0.25">
      <c r="A51" s="120" t="s">
        <v>101</v>
      </c>
      <c r="B51" s="5"/>
      <c r="C51" s="5"/>
      <c r="D51" s="5"/>
      <c r="E51" s="5"/>
      <c r="F51" s="5"/>
      <c r="G51" s="46"/>
      <c r="H51" s="46"/>
      <c r="I51" s="46"/>
      <c r="J51" s="46"/>
      <c r="K51" s="46"/>
    </row>
    <row r="52" spans="1:11" ht="37.5" hidden="1" x14ac:dyDescent="0.3">
      <c r="A52" s="120" t="s">
        <v>102</v>
      </c>
      <c r="B52" s="110"/>
      <c r="C52" s="110"/>
      <c r="D52" s="118"/>
      <c r="E52" s="66"/>
      <c r="F52" s="66"/>
      <c r="G52" s="46"/>
      <c r="H52" s="46"/>
      <c r="I52" s="46"/>
      <c r="J52" s="46"/>
      <c r="K52" s="46"/>
    </row>
    <row r="53" spans="1:11" ht="13" hidden="1" x14ac:dyDescent="0.3">
      <c r="A53" s="115" t="s">
        <v>103</v>
      </c>
      <c r="B53" s="116"/>
      <c r="C53" s="116"/>
      <c r="D53" s="109"/>
      <c r="E53" s="67"/>
      <c r="F53" s="67" t="b">
        <v>1</v>
      </c>
      <c r="G53" s="46"/>
      <c r="H53" s="46"/>
      <c r="I53" s="46"/>
      <c r="J53" s="46"/>
      <c r="K53" s="46"/>
    </row>
    <row r="54" spans="1:11" ht="13" hidden="1" x14ac:dyDescent="0.3">
      <c r="A54" s="117" t="s">
        <v>104</v>
      </c>
      <c r="B54" s="115"/>
      <c r="C54" s="115"/>
      <c r="D54" s="115"/>
      <c r="E54" s="67"/>
      <c r="F54" s="67" t="b">
        <v>0</v>
      </c>
      <c r="G54" s="46"/>
      <c r="H54" s="46"/>
      <c r="I54" s="46"/>
      <c r="J54" s="46"/>
      <c r="K54" s="46"/>
    </row>
    <row r="55" spans="1:11" ht="13" hidden="1" x14ac:dyDescent="0.25">
      <c r="A55" s="121"/>
      <c r="B55" s="111">
        <f>COUNT(Travel!B12:B14)</f>
        <v>0</v>
      </c>
      <c r="C55" s="111"/>
      <c r="D55" s="111">
        <f>COUNTIF(Travel!D12:D14,"*")</f>
        <v>0</v>
      </c>
      <c r="E55" s="112"/>
      <c r="F55" s="112" t="b">
        <f>MIN(B55,D55)=MAX(B55,D55)</f>
        <v>1</v>
      </c>
      <c r="G55" s="46"/>
      <c r="H55" s="46"/>
      <c r="I55" s="46"/>
      <c r="J55" s="46"/>
      <c r="K55" s="46"/>
    </row>
    <row r="56" spans="1:11" ht="13" hidden="1" x14ac:dyDescent="0.25">
      <c r="A56" s="121" t="s">
        <v>105</v>
      </c>
      <c r="B56" s="111">
        <f>COUNT(Travel!B19:B35)</f>
        <v>15</v>
      </c>
      <c r="C56" s="111"/>
      <c r="D56" s="111">
        <f>COUNTIF(Travel!D19:D35,"*")</f>
        <v>15</v>
      </c>
      <c r="E56" s="112"/>
      <c r="F56" s="112" t="b">
        <f>MIN(B56,D56)=MAX(B56,D56)</f>
        <v>1</v>
      </c>
    </row>
    <row r="57" spans="1:11" ht="13" hidden="1" x14ac:dyDescent="0.3">
      <c r="A57" s="122"/>
      <c r="B57" s="111">
        <f>COUNT(Travel!B40:B60)</f>
        <v>19</v>
      </c>
      <c r="C57" s="111"/>
      <c r="D57" s="111">
        <f>COUNTIF(Travel!D40:D60,"*")</f>
        <v>19</v>
      </c>
      <c r="E57" s="112"/>
      <c r="F57" s="112" t="b">
        <f>MIN(B57,D57)=MAX(B57,D57)</f>
        <v>1</v>
      </c>
    </row>
    <row r="58" spans="1:11" ht="13" hidden="1" x14ac:dyDescent="0.3">
      <c r="A58" s="123" t="s">
        <v>106</v>
      </c>
      <c r="B58" s="113">
        <f>COUNT(Hospitality!B11:B14)</f>
        <v>2</v>
      </c>
      <c r="C58" s="113"/>
      <c r="D58" s="113">
        <f>COUNTIF(Hospitality!D11:D14,"*")</f>
        <v>2</v>
      </c>
      <c r="E58" s="114"/>
      <c r="F58" s="114" t="b">
        <f>MIN(B58,D58)=MAX(B58,D58)</f>
        <v>1</v>
      </c>
    </row>
    <row r="59" spans="1:11" ht="13" hidden="1" x14ac:dyDescent="0.3">
      <c r="A59" s="124" t="s">
        <v>107</v>
      </c>
      <c r="B59" s="112">
        <f>COUNT('All other expenses'!B11:B14)</f>
        <v>2</v>
      </c>
      <c r="C59" s="112"/>
      <c r="D59" s="112">
        <f>COUNTIF('All other expenses'!D11:D14,"*")</f>
        <v>2</v>
      </c>
      <c r="E59" s="112"/>
      <c r="F59" s="112" t="b">
        <f>MIN(B59,D59)=MAX(B59,D59)</f>
        <v>1</v>
      </c>
    </row>
    <row r="60" spans="1:11" ht="13" hidden="1" x14ac:dyDescent="0.3">
      <c r="A60" s="123" t="s">
        <v>108</v>
      </c>
      <c r="B60" s="113">
        <f>COUNTIF('Gifts and benefits'!B11:B14,"*")</f>
        <v>2</v>
      </c>
      <c r="C60" s="113">
        <f>COUNTIF('Gifts and benefits'!C11:C14,"*")</f>
        <v>2</v>
      </c>
      <c r="D60" s="113"/>
      <c r="E60" s="113">
        <f>COUNTA('Gifts and benefits'!E11:E14)</f>
        <v>2</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2"/>
  <sheetViews>
    <sheetView topLeftCell="A13" zoomScaleNormal="100" workbookViewId="0">
      <selection activeCell="C29" sqref="C29"/>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7.54296875" style="16" customWidth="1"/>
    <col min="7" max="9" width="9.1796875" style="16" hidden="1" customWidth="1"/>
    <col min="10" max="13" width="0" style="16" hidden="1" customWidth="1"/>
    <col min="14" max="16384" width="9.1796875" style="16" hidden="1"/>
  </cols>
  <sheetData>
    <row r="1" spans="1:6" ht="26.25" customHeight="1" x14ac:dyDescent="0.25">
      <c r="A1" s="172" t="s">
        <v>109</v>
      </c>
      <c r="B1" s="172"/>
      <c r="C1" s="172"/>
      <c r="D1" s="172"/>
      <c r="E1" s="172"/>
      <c r="F1" s="46"/>
    </row>
    <row r="2" spans="1:6" ht="21" customHeight="1" x14ac:dyDescent="0.25">
      <c r="A2" s="4" t="s">
        <v>52</v>
      </c>
      <c r="B2" s="175" t="str">
        <f>'Summary and sign-off'!B2:F2</f>
        <v>Te Aho o Te Kahu, Cancer Control Agency</v>
      </c>
      <c r="C2" s="175"/>
      <c r="D2" s="175"/>
      <c r="E2" s="175"/>
      <c r="F2" s="46"/>
    </row>
    <row r="3" spans="1:6" ht="21" customHeight="1" x14ac:dyDescent="0.25">
      <c r="A3" s="4" t="s">
        <v>110</v>
      </c>
      <c r="B3" s="175" t="str">
        <f>'Summary and sign-off'!B3:F3</f>
        <v>Professor Diana Sarfati</v>
      </c>
      <c r="C3" s="175"/>
      <c r="D3" s="175"/>
      <c r="E3" s="175"/>
      <c r="F3" s="46"/>
    </row>
    <row r="4" spans="1:6" ht="21" customHeight="1" x14ac:dyDescent="0.25">
      <c r="A4" s="4" t="s">
        <v>111</v>
      </c>
      <c r="B4" s="175">
        <f>'Summary and sign-off'!B4:F4</f>
        <v>44013</v>
      </c>
      <c r="C4" s="175"/>
      <c r="D4" s="175"/>
      <c r="E4" s="175"/>
      <c r="F4" s="46"/>
    </row>
    <row r="5" spans="1:6" ht="21" customHeight="1" x14ac:dyDescent="0.25">
      <c r="A5" s="4" t="s">
        <v>112</v>
      </c>
      <c r="B5" s="175">
        <f>'Summary and sign-off'!B5:F5</f>
        <v>44377</v>
      </c>
      <c r="C5" s="175"/>
      <c r="D5" s="175"/>
      <c r="E5" s="175"/>
      <c r="F5" s="46"/>
    </row>
    <row r="6" spans="1:6" ht="21" customHeight="1" x14ac:dyDescent="0.25">
      <c r="A6" s="4" t="s">
        <v>113</v>
      </c>
      <c r="B6" s="170" t="s">
        <v>80</v>
      </c>
      <c r="C6" s="170"/>
      <c r="D6" s="170"/>
      <c r="E6" s="170"/>
      <c r="F6" s="46"/>
    </row>
    <row r="7" spans="1:6" ht="21" customHeight="1" x14ac:dyDescent="0.25">
      <c r="A7" s="4" t="s">
        <v>56</v>
      </c>
      <c r="B7" s="170" t="s">
        <v>83</v>
      </c>
      <c r="C7" s="170"/>
      <c r="D7" s="170"/>
      <c r="E7" s="170"/>
      <c r="F7" s="46"/>
    </row>
    <row r="8" spans="1:6" ht="36" customHeight="1" x14ac:dyDescent="0.3">
      <c r="A8" s="178" t="s">
        <v>114</v>
      </c>
      <c r="B8" s="179"/>
      <c r="C8" s="179"/>
      <c r="D8" s="179"/>
      <c r="E8" s="179"/>
      <c r="F8" s="22"/>
    </row>
    <row r="9" spans="1:6" ht="36" customHeight="1" x14ac:dyDescent="0.3">
      <c r="A9" s="180" t="s">
        <v>115</v>
      </c>
      <c r="B9" s="181"/>
      <c r="C9" s="181"/>
      <c r="D9" s="181"/>
      <c r="E9" s="181"/>
      <c r="F9" s="22"/>
    </row>
    <row r="10" spans="1:6" ht="24.75" customHeight="1" x14ac:dyDescent="0.35">
      <c r="A10" s="177" t="s">
        <v>116</v>
      </c>
      <c r="B10" s="182"/>
      <c r="C10" s="177"/>
      <c r="D10" s="177"/>
      <c r="E10" s="177"/>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ht="13" x14ac:dyDescent="0.25">
      <c r="A13" s="157"/>
      <c r="B13" s="158"/>
      <c r="C13" s="168" t="s">
        <v>201</v>
      </c>
      <c r="D13" s="159"/>
      <c r="E13" s="160"/>
      <c r="F13" s="1"/>
    </row>
    <row r="14" spans="1:6" s="87" customFormat="1" hidden="1" x14ac:dyDescent="0.25">
      <c r="A14" s="143"/>
      <c r="B14" s="144"/>
      <c r="C14" s="145"/>
      <c r="D14" s="145"/>
      <c r="E14" s="146"/>
      <c r="F14" s="1"/>
    </row>
    <row r="15" spans="1:6" ht="19.5" customHeight="1" x14ac:dyDescent="0.25">
      <c r="A15" s="107" t="s">
        <v>122</v>
      </c>
      <c r="B15" s="108">
        <f>SUM(B12:B14)</f>
        <v>0</v>
      </c>
      <c r="C15" s="167" t="str">
        <f>IF(SUBTOTAL(3,B12:B14)=SUBTOTAL(103,B12:B14),'Summary and sign-off'!$A$48,'Summary and sign-off'!$A$49)</f>
        <v>Check - there are no hidden rows with data</v>
      </c>
      <c r="D15" s="176" t="str">
        <f>IF('Summary and sign-off'!F55='Summary and sign-off'!F54,'Summary and sign-off'!A51,'Summary and sign-off'!A50)</f>
        <v>Check - each entry provides sufficient information</v>
      </c>
      <c r="E15" s="176"/>
      <c r="F15" s="46"/>
    </row>
    <row r="16" spans="1:6" ht="10.5" customHeight="1" x14ac:dyDescent="0.3">
      <c r="A16" s="27"/>
      <c r="B16" s="22"/>
      <c r="C16" s="27"/>
      <c r="D16" s="27"/>
      <c r="E16" s="27"/>
      <c r="F16" s="27"/>
    </row>
    <row r="17" spans="1:6" ht="24.75" customHeight="1" x14ac:dyDescent="0.35">
      <c r="A17" s="177" t="s">
        <v>123</v>
      </c>
      <c r="B17" s="177"/>
      <c r="C17" s="177"/>
      <c r="D17" s="177"/>
      <c r="E17" s="177"/>
      <c r="F17" s="47"/>
    </row>
    <row r="18" spans="1:6" ht="27" customHeight="1" x14ac:dyDescent="0.25">
      <c r="A18" s="35" t="s">
        <v>117</v>
      </c>
      <c r="B18" s="35" t="s">
        <v>62</v>
      </c>
      <c r="C18" s="35" t="s">
        <v>124</v>
      </c>
      <c r="D18" s="35" t="s">
        <v>120</v>
      </c>
      <c r="E18" s="35" t="s">
        <v>121</v>
      </c>
      <c r="F18" s="48"/>
    </row>
    <row r="19" spans="1:6" s="87" customFormat="1" hidden="1" x14ac:dyDescent="0.25">
      <c r="A19" s="133"/>
      <c r="B19" s="134"/>
      <c r="C19" s="135"/>
      <c r="D19" s="135"/>
      <c r="E19" s="136"/>
      <c r="F19" s="1"/>
    </row>
    <row r="20" spans="1:6" s="87" customFormat="1" x14ac:dyDescent="0.25">
      <c r="A20" s="157">
        <v>44034</v>
      </c>
      <c r="B20" s="158">
        <v>258</v>
      </c>
      <c r="C20" s="159" t="s">
        <v>195</v>
      </c>
      <c r="D20" s="159" t="s">
        <v>174</v>
      </c>
      <c r="E20" s="160" t="s">
        <v>175</v>
      </c>
      <c r="F20" s="1"/>
    </row>
    <row r="21" spans="1:6" s="87" customFormat="1" x14ac:dyDescent="0.25">
      <c r="A21" s="157">
        <v>44077</v>
      </c>
      <c r="B21" s="158">
        <v>473</v>
      </c>
      <c r="C21" s="159" t="s">
        <v>196</v>
      </c>
      <c r="D21" s="159" t="s">
        <v>177</v>
      </c>
      <c r="E21" s="160" t="s">
        <v>178</v>
      </c>
      <c r="F21" s="1"/>
    </row>
    <row r="22" spans="1:6" s="87" customFormat="1" x14ac:dyDescent="0.25">
      <c r="A22" s="157">
        <v>44095</v>
      </c>
      <c r="B22" s="158">
        <v>969</v>
      </c>
      <c r="C22" s="159" t="s">
        <v>188</v>
      </c>
      <c r="D22" s="159" t="s">
        <v>179</v>
      </c>
      <c r="E22" s="160" t="s">
        <v>193</v>
      </c>
      <c r="F22" s="1"/>
    </row>
    <row r="23" spans="1:6" s="87" customFormat="1" x14ac:dyDescent="0.25">
      <c r="A23" s="157">
        <v>44133</v>
      </c>
      <c r="B23" s="158">
        <v>504</v>
      </c>
      <c r="C23" s="159" t="s">
        <v>176</v>
      </c>
      <c r="D23" s="159" t="s">
        <v>177</v>
      </c>
      <c r="E23" s="160" t="s">
        <v>178</v>
      </c>
      <c r="F23" s="1"/>
    </row>
    <row r="24" spans="1:6" s="87" customFormat="1" x14ac:dyDescent="0.25">
      <c r="A24" s="157">
        <v>44146</v>
      </c>
      <c r="B24" s="158">
        <v>436.07</v>
      </c>
      <c r="C24" s="159" t="s">
        <v>181</v>
      </c>
      <c r="D24" s="159" t="s">
        <v>206</v>
      </c>
      <c r="E24" s="160" t="s">
        <v>180</v>
      </c>
      <c r="F24" s="1"/>
    </row>
    <row r="25" spans="1:6" s="87" customFormat="1" x14ac:dyDescent="0.25">
      <c r="A25" s="157">
        <v>44172</v>
      </c>
      <c r="B25" s="158">
        <v>500</v>
      </c>
      <c r="C25" s="159" t="s">
        <v>187</v>
      </c>
      <c r="D25" s="159" t="s">
        <v>177</v>
      </c>
      <c r="E25" s="160" t="s">
        <v>182</v>
      </c>
      <c r="F25" s="1"/>
    </row>
    <row r="26" spans="1:6" s="87" customFormat="1" x14ac:dyDescent="0.25">
      <c r="A26" s="157">
        <v>44239</v>
      </c>
      <c r="B26" s="158">
        <v>652</v>
      </c>
      <c r="C26" s="159" t="s">
        <v>185</v>
      </c>
      <c r="D26" s="159" t="s">
        <v>183</v>
      </c>
      <c r="E26" s="160" t="s">
        <v>184</v>
      </c>
      <c r="F26" s="1"/>
    </row>
    <row r="27" spans="1:6" s="87" customFormat="1" x14ac:dyDescent="0.25">
      <c r="A27" s="157">
        <v>44267</v>
      </c>
      <c r="B27" s="158">
        <v>316</v>
      </c>
      <c r="C27" s="159" t="s">
        <v>186</v>
      </c>
      <c r="D27" s="159" t="s">
        <v>179</v>
      </c>
      <c r="E27" s="160" t="s">
        <v>182</v>
      </c>
      <c r="F27" s="1"/>
    </row>
    <row r="28" spans="1:6" s="87" customFormat="1" x14ac:dyDescent="0.25">
      <c r="A28" s="157">
        <v>44316</v>
      </c>
      <c r="B28" s="158">
        <v>257</v>
      </c>
      <c r="C28" s="159" t="s">
        <v>230</v>
      </c>
      <c r="D28" s="159" t="s">
        <v>177</v>
      </c>
      <c r="E28" s="160" t="s">
        <v>182</v>
      </c>
      <c r="F28" s="1"/>
    </row>
    <row r="29" spans="1:6" s="87" customFormat="1" x14ac:dyDescent="0.25">
      <c r="A29" s="157">
        <v>44323</v>
      </c>
      <c r="B29" s="158">
        <v>308</v>
      </c>
      <c r="C29" s="159" t="s">
        <v>189</v>
      </c>
      <c r="D29" s="159" t="s">
        <v>177</v>
      </c>
      <c r="E29" s="160" t="s">
        <v>178</v>
      </c>
      <c r="F29" s="1"/>
    </row>
    <row r="30" spans="1:6" s="87" customFormat="1" x14ac:dyDescent="0.25">
      <c r="A30" s="157">
        <v>44343</v>
      </c>
      <c r="B30" s="158">
        <v>366</v>
      </c>
      <c r="C30" s="159" t="s">
        <v>191</v>
      </c>
      <c r="D30" s="159" t="s">
        <v>177</v>
      </c>
      <c r="E30" s="160" t="s">
        <v>193</v>
      </c>
      <c r="F30" s="1"/>
    </row>
    <row r="31" spans="1:6" s="87" customFormat="1" x14ac:dyDescent="0.25">
      <c r="A31" s="157">
        <v>44347</v>
      </c>
      <c r="B31" s="158">
        <v>462</v>
      </c>
      <c r="C31" s="159" t="s">
        <v>190</v>
      </c>
      <c r="D31" s="159" t="s">
        <v>177</v>
      </c>
      <c r="E31" s="160" t="s">
        <v>175</v>
      </c>
      <c r="F31" s="1"/>
    </row>
    <row r="32" spans="1:6" s="87" customFormat="1" x14ac:dyDescent="0.25">
      <c r="A32" s="157">
        <v>44359</v>
      </c>
      <c r="B32" s="158">
        <v>253</v>
      </c>
      <c r="C32" s="159" t="s">
        <v>192</v>
      </c>
      <c r="D32" s="159" t="s">
        <v>177</v>
      </c>
      <c r="E32" s="160" t="s">
        <v>194</v>
      </c>
      <c r="F32" s="1"/>
    </row>
    <row r="33" spans="1:6" s="87" customFormat="1" x14ac:dyDescent="0.25">
      <c r="A33" s="157">
        <v>44376</v>
      </c>
      <c r="B33" s="158">
        <v>948.19</v>
      </c>
      <c r="C33" s="159" t="s">
        <v>234</v>
      </c>
      <c r="D33" s="159" t="s">
        <v>217</v>
      </c>
      <c r="E33" s="160" t="s">
        <v>184</v>
      </c>
      <c r="F33" s="1"/>
    </row>
    <row r="34" spans="1:6" s="87" customFormat="1" x14ac:dyDescent="0.25">
      <c r="A34" s="157" t="s">
        <v>197</v>
      </c>
      <c r="B34" s="158">
        <v>984.82</v>
      </c>
      <c r="C34" s="159" t="s">
        <v>204</v>
      </c>
      <c r="D34" s="159" t="s">
        <v>198</v>
      </c>
      <c r="E34" s="160" t="s">
        <v>199</v>
      </c>
      <c r="F34" s="1"/>
    </row>
    <row r="35" spans="1:6" s="87" customFormat="1" hidden="1" x14ac:dyDescent="0.25">
      <c r="A35" s="147"/>
      <c r="B35" s="148"/>
      <c r="C35" s="149"/>
      <c r="D35" s="149"/>
      <c r="E35" s="150"/>
      <c r="F35" s="1"/>
    </row>
    <row r="36" spans="1:6" ht="19.5" customHeight="1" x14ac:dyDescent="0.25">
      <c r="A36" s="107" t="s">
        <v>125</v>
      </c>
      <c r="B36" s="108">
        <f>SUM(B19:B35)</f>
        <v>7687.08</v>
      </c>
      <c r="C36" s="167" t="str">
        <f>IF(SUBTOTAL(3,B19:B35)=SUBTOTAL(103,B19:B35),'Summary and sign-off'!$A$48,'Summary and sign-off'!$A$49)</f>
        <v>Check - there are no hidden rows with data</v>
      </c>
      <c r="D36" s="176" t="str">
        <f>IF('Summary and sign-off'!F56='Summary and sign-off'!F54,'Summary and sign-off'!A51,'Summary and sign-off'!A50)</f>
        <v>Check - each entry provides sufficient information</v>
      </c>
      <c r="E36" s="176"/>
      <c r="F36" s="46"/>
    </row>
    <row r="37" spans="1:6" ht="10.5" customHeight="1" x14ac:dyDescent="0.3">
      <c r="A37" s="27"/>
      <c r="B37" s="22"/>
      <c r="C37" s="27"/>
      <c r="D37" s="27"/>
      <c r="E37" s="27"/>
      <c r="F37" s="27"/>
    </row>
    <row r="38" spans="1:6" ht="24.75" customHeight="1" x14ac:dyDescent="0.25">
      <c r="A38" s="177" t="s">
        <v>126</v>
      </c>
      <c r="B38" s="177"/>
      <c r="C38" s="177"/>
      <c r="D38" s="177"/>
      <c r="E38" s="177"/>
      <c r="F38" s="46"/>
    </row>
    <row r="39" spans="1:6" ht="27" customHeight="1" x14ac:dyDescent="0.25">
      <c r="A39" s="35" t="s">
        <v>117</v>
      </c>
      <c r="B39" s="35" t="s">
        <v>62</v>
      </c>
      <c r="C39" s="35" t="s">
        <v>127</v>
      </c>
      <c r="D39" s="35" t="s">
        <v>128</v>
      </c>
      <c r="E39" s="35" t="s">
        <v>121</v>
      </c>
      <c r="F39" s="49"/>
    </row>
    <row r="40" spans="1:6" s="87" customFormat="1" hidden="1" x14ac:dyDescent="0.25">
      <c r="A40" s="133"/>
      <c r="B40" s="134"/>
      <c r="C40" s="135"/>
      <c r="D40" s="135"/>
      <c r="E40" s="136"/>
      <c r="F40" s="1"/>
    </row>
    <row r="41" spans="1:6" s="87" customFormat="1" x14ac:dyDescent="0.25">
      <c r="A41" s="157">
        <v>44081</v>
      </c>
      <c r="B41" s="158">
        <v>14.22</v>
      </c>
      <c r="C41" s="159" t="s">
        <v>218</v>
      </c>
      <c r="D41" s="159" t="s">
        <v>200</v>
      </c>
      <c r="E41" s="160" t="s">
        <v>173</v>
      </c>
      <c r="F41" s="1"/>
    </row>
    <row r="42" spans="1:6" s="87" customFormat="1" x14ac:dyDescent="0.25">
      <c r="A42" s="157">
        <v>44081</v>
      </c>
      <c r="B42" s="158">
        <v>14.81</v>
      </c>
      <c r="C42" s="159" t="s">
        <v>218</v>
      </c>
      <c r="D42" s="159" t="s">
        <v>200</v>
      </c>
      <c r="E42" s="160" t="s">
        <v>173</v>
      </c>
      <c r="F42" s="1"/>
    </row>
    <row r="43" spans="1:6" s="87" customFormat="1" x14ac:dyDescent="0.25">
      <c r="A43" s="157">
        <v>44237</v>
      </c>
      <c r="B43" s="158">
        <v>19.79</v>
      </c>
      <c r="C43" s="159" t="s">
        <v>219</v>
      </c>
      <c r="D43" s="159" t="s">
        <v>200</v>
      </c>
      <c r="E43" s="160" t="s">
        <v>173</v>
      </c>
      <c r="F43" s="1"/>
    </row>
    <row r="44" spans="1:6" s="87" customFormat="1" x14ac:dyDescent="0.25">
      <c r="A44" s="157">
        <v>44237</v>
      </c>
      <c r="B44" s="158">
        <v>15.98</v>
      </c>
      <c r="C44" s="159" t="s">
        <v>219</v>
      </c>
      <c r="D44" s="159" t="s">
        <v>200</v>
      </c>
      <c r="E44" s="160" t="s">
        <v>173</v>
      </c>
      <c r="F44" s="1"/>
    </row>
    <row r="45" spans="1:6" s="87" customFormat="1" x14ac:dyDescent="0.25">
      <c r="A45" s="157">
        <v>44294</v>
      </c>
      <c r="B45" s="158">
        <v>8.9499999999999993</v>
      </c>
      <c r="C45" s="159" t="s">
        <v>220</v>
      </c>
      <c r="D45" s="159" t="s">
        <v>200</v>
      </c>
      <c r="E45" s="160" t="s">
        <v>173</v>
      </c>
      <c r="F45" s="1"/>
    </row>
    <row r="46" spans="1:6" s="87" customFormat="1" x14ac:dyDescent="0.25">
      <c r="A46" s="157">
        <v>44299</v>
      </c>
      <c r="B46" s="158">
        <v>38.44</v>
      </c>
      <c r="C46" s="159" t="s">
        <v>221</v>
      </c>
      <c r="D46" s="159" t="s">
        <v>200</v>
      </c>
      <c r="E46" s="160" t="s">
        <v>173</v>
      </c>
      <c r="F46" s="1"/>
    </row>
    <row r="47" spans="1:6" s="87" customFormat="1" x14ac:dyDescent="0.25">
      <c r="A47" s="157">
        <v>44299</v>
      </c>
      <c r="B47" s="158">
        <v>41.28</v>
      </c>
      <c r="C47" s="159" t="s">
        <v>222</v>
      </c>
      <c r="D47" s="159" t="s">
        <v>200</v>
      </c>
      <c r="E47" s="160" t="s">
        <v>173</v>
      </c>
      <c r="F47" s="1"/>
    </row>
    <row r="48" spans="1:6" s="87" customFormat="1" x14ac:dyDescent="0.25">
      <c r="A48" s="157">
        <v>44301</v>
      </c>
      <c r="B48" s="158">
        <v>14.22</v>
      </c>
      <c r="C48" s="159" t="s">
        <v>209</v>
      </c>
      <c r="D48" s="159" t="s">
        <v>200</v>
      </c>
      <c r="E48" s="160" t="s">
        <v>173</v>
      </c>
      <c r="F48" s="1"/>
    </row>
    <row r="49" spans="1:6" s="87" customFormat="1" x14ac:dyDescent="0.25">
      <c r="A49" s="157">
        <v>44362</v>
      </c>
      <c r="B49" s="158">
        <v>22.72</v>
      </c>
      <c r="C49" s="159" t="s">
        <v>223</v>
      </c>
      <c r="D49" s="159" t="s">
        <v>200</v>
      </c>
      <c r="E49" s="160" t="s">
        <v>173</v>
      </c>
      <c r="F49" s="1"/>
    </row>
    <row r="50" spans="1:6" s="87" customFormat="1" x14ac:dyDescent="0.25">
      <c r="A50" s="157">
        <v>44054</v>
      </c>
      <c r="B50" s="158">
        <v>9.5</v>
      </c>
      <c r="C50" s="159" t="s">
        <v>202</v>
      </c>
      <c r="D50" s="159" t="s">
        <v>203</v>
      </c>
      <c r="E50" s="160" t="s">
        <v>173</v>
      </c>
      <c r="F50" s="1"/>
    </row>
    <row r="51" spans="1:6" s="87" customFormat="1" x14ac:dyDescent="0.25">
      <c r="A51" s="157">
        <v>44140</v>
      </c>
      <c r="B51" s="158">
        <v>24.6</v>
      </c>
      <c r="C51" s="159" t="s">
        <v>205</v>
      </c>
      <c r="D51" s="159" t="s">
        <v>203</v>
      </c>
      <c r="E51" s="160" t="s">
        <v>173</v>
      </c>
      <c r="F51" s="1"/>
    </row>
    <row r="52" spans="1:6" s="87" customFormat="1" x14ac:dyDescent="0.25">
      <c r="A52" s="157">
        <v>44167</v>
      </c>
      <c r="B52" s="158">
        <v>18.600000000000001</v>
      </c>
      <c r="C52" s="159" t="s">
        <v>207</v>
      </c>
      <c r="D52" s="159" t="s">
        <v>203</v>
      </c>
      <c r="E52" s="160" t="s">
        <v>182</v>
      </c>
      <c r="F52" s="1"/>
    </row>
    <row r="53" spans="1:6" s="87" customFormat="1" x14ac:dyDescent="0.25">
      <c r="A53" s="157">
        <v>44168</v>
      </c>
      <c r="B53" s="158">
        <v>36.5</v>
      </c>
      <c r="C53" s="159" t="s">
        <v>208</v>
      </c>
      <c r="D53" s="159" t="s">
        <v>203</v>
      </c>
      <c r="E53" s="160" t="s">
        <v>173</v>
      </c>
      <c r="F53" s="1"/>
    </row>
    <row r="54" spans="1:6" s="87" customFormat="1" x14ac:dyDescent="0.25">
      <c r="A54" s="157">
        <v>44301</v>
      </c>
      <c r="B54" s="158">
        <v>29</v>
      </c>
      <c r="C54" s="159" t="s">
        <v>209</v>
      </c>
      <c r="D54" s="159" t="s">
        <v>203</v>
      </c>
      <c r="E54" s="160" t="s">
        <v>173</v>
      </c>
      <c r="F54" s="1"/>
    </row>
    <row r="55" spans="1:6" s="87" customFormat="1" x14ac:dyDescent="0.25">
      <c r="A55" s="157">
        <v>44323</v>
      </c>
      <c r="B55" s="158">
        <v>45</v>
      </c>
      <c r="C55" s="159" t="s">
        <v>210</v>
      </c>
      <c r="D55" s="159" t="s">
        <v>203</v>
      </c>
      <c r="E55" s="160" t="s">
        <v>173</v>
      </c>
      <c r="F55" s="1"/>
    </row>
    <row r="56" spans="1:6" s="87" customFormat="1" x14ac:dyDescent="0.25">
      <c r="A56" s="157">
        <v>44344</v>
      </c>
      <c r="B56" s="158">
        <v>4.25</v>
      </c>
      <c r="C56" s="159" t="s">
        <v>211</v>
      </c>
      <c r="D56" s="159" t="s">
        <v>203</v>
      </c>
      <c r="E56" s="160" t="s">
        <v>173</v>
      </c>
      <c r="F56" s="1"/>
    </row>
    <row r="57" spans="1:6" s="87" customFormat="1" x14ac:dyDescent="0.25">
      <c r="A57" s="157">
        <v>44347</v>
      </c>
      <c r="B57" s="158">
        <v>8.5</v>
      </c>
      <c r="C57" s="159" t="s">
        <v>212</v>
      </c>
      <c r="D57" s="159" t="s">
        <v>203</v>
      </c>
      <c r="E57" s="160" t="s">
        <v>175</v>
      </c>
      <c r="F57" s="1"/>
    </row>
    <row r="58" spans="1:6" s="87" customFormat="1" x14ac:dyDescent="0.25">
      <c r="A58" s="157">
        <v>44359</v>
      </c>
      <c r="B58" s="158">
        <v>36</v>
      </c>
      <c r="C58" s="159" t="s">
        <v>192</v>
      </c>
      <c r="D58" s="159" t="s">
        <v>203</v>
      </c>
      <c r="E58" s="160" t="s">
        <v>173</v>
      </c>
      <c r="F58" s="1"/>
    </row>
    <row r="59" spans="1:6" s="87" customFormat="1" x14ac:dyDescent="0.25">
      <c r="A59" s="157">
        <v>44370</v>
      </c>
      <c r="B59" s="158">
        <v>24.5</v>
      </c>
      <c r="C59" s="159" t="s">
        <v>213</v>
      </c>
      <c r="D59" s="159" t="s">
        <v>203</v>
      </c>
      <c r="E59" s="160" t="s">
        <v>173</v>
      </c>
      <c r="F59" s="1"/>
    </row>
    <row r="60" spans="1:6" s="87" customFormat="1" hidden="1" x14ac:dyDescent="0.25">
      <c r="A60" s="133"/>
      <c r="B60" s="134"/>
      <c r="C60" s="135"/>
      <c r="D60" s="135"/>
      <c r="E60" s="136"/>
      <c r="F60" s="1"/>
    </row>
    <row r="61" spans="1:6" ht="19.5" customHeight="1" x14ac:dyDescent="0.25">
      <c r="A61" s="107" t="s">
        <v>129</v>
      </c>
      <c r="B61" s="108">
        <f>SUM(B40:B60)</f>
        <v>426.86</v>
      </c>
      <c r="C61" s="167" t="str">
        <f>IF(SUBTOTAL(3,B40:B60)=SUBTOTAL(103,B40:B60),'Summary and sign-off'!$A$48,'Summary and sign-off'!$A$49)</f>
        <v>Check - there are no hidden rows with data</v>
      </c>
      <c r="D61" s="176" t="str">
        <f>IF('Summary and sign-off'!F57='Summary and sign-off'!F54,'Summary and sign-off'!A51,'Summary and sign-off'!A50)</f>
        <v>Check - each entry provides sufficient information</v>
      </c>
      <c r="E61" s="176"/>
      <c r="F61" s="46"/>
    </row>
    <row r="62" spans="1:6" ht="10.5" customHeight="1" x14ac:dyDescent="0.3">
      <c r="A62" s="27"/>
      <c r="B62" s="92"/>
      <c r="C62" s="22"/>
      <c r="D62" s="27"/>
      <c r="E62" s="27"/>
      <c r="F62" s="27"/>
    </row>
    <row r="63" spans="1:6" ht="34.5" customHeight="1" x14ac:dyDescent="0.25">
      <c r="A63" s="50" t="s">
        <v>130</v>
      </c>
      <c r="B63" s="93">
        <f>B15+B36+B61</f>
        <v>8113.94</v>
      </c>
      <c r="C63" s="51"/>
      <c r="D63" s="51"/>
      <c r="E63" s="51"/>
      <c r="F63" s="26"/>
    </row>
    <row r="64" spans="1:6" ht="13" x14ac:dyDescent="0.3">
      <c r="A64" s="27"/>
      <c r="B64" s="22"/>
      <c r="C64" s="27"/>
      <c r="D64" s="27"/>
      <c r="E64" s="27"/>
      <c r="F64" s="27"/>
    </row>
    <row r="65" spans="1:6" ht="13" x14ac:dyDescent="0.3">
      <c r="A65" s="52" t="s">
        <v>73</v>
      </c>
      <c r="B65" s="25"/>
      <c r="C65" s="26"/>
      <c r="D65" s="26"/>
      <c r="E65" s="26"/>
      <c r="F65" s="27"/>
    </row>
    <row r="66" spans="1:6" ht="12.65" customHeight="1" x14ac:dyDescent="0.25">
      <c r="A66" s="23" t="s">
        <v>131</v>
      </c>
      <c r="B66" s="53"/>
      <c r="C66" s="53"/>
      <c r="D66" s="32"/>
      <c r="E66" s="32"/>
      <c r="F66" s="27"/>
    </row>
    <row r="67" spans="1:6" ht="13" customHeight="1" x14ac:dyDescent="0.25">
      <c r="A67" s="31" t="s">
        <v>132</v>
      </c>
      <c r="B67" s="27"/>
      <c r="C67" s="32"/>
      <c r="D67" s="27"/>
      <c r="E67" s="32"/>
      <c r="F67" s="27"/>
    </row>
    <row r="68" spans="1:6" x14ac:dyDescent="0.25">
      <c r="A68" s="31" t="s">
        <v>133</v>
      </c>
      <c r="B68" s="32"/>
      <c r="C68" s="32"/>
      <c r="D68" s="32"/>
      <c r="E68" s="54"/>
      <c r="F68" s="46"/>
    </row>
    <row r="69" spans="1:6" ht="13" x14ac:dyDescent="0.3">
      <c r="A69" s="23" t="s">
        <v>79</v>
      </c>
      <c r="B69" s="25"/>
      <c r="C69" s="26"/>
      <c r="D69" s="26"/>
      <c r="E69" s="26"/>
      <c r="F69" s="27"/>
    </row>
    <row r="70" spans="1:6" ht="13" customHeight="1" x14ac:dyDescent="0.25">
      <c r="A70" s="31" t="s">
        <v>134</v>
      </c>
      <c r="B70" s="27"/>
      <c r="C70" s="32"/>
      <c r="D70" s="27"/>
      <c r="E70" s="32"/>
      <c r="F70" s="27"/>
    </row>
    <row r="71" spans="1:6" x14ac:dyDescent="0.25">
      <c r="A71" s="31" t="s">
        <v>135</v>
      </c>
      <c r="B71" s="32"/>
      <c r="C71" s="32"/>
      <c r="D71" s="32"/>
      <c r="E71" s="54"/>
      <c r="F71" s="46"/>
    </row>
    <row r="72" spans="1:6" x14ac:dyDescent="0.25">
      <c r="A72" s="36" t="s">
        <v>136</v>
      </c>
      <c r="B72" s="36"/>
      <c r="C72" s="36"/>
      <c r="D72" s="36"/>
      <c r="E72" s="54"/>
      <c r="F72" s="46"/>
    </row>
    <row r="73" spans="1:6" x14ac:dyDescent="0.25">
      <c r="A73" s="40"/>
      <c r="B73" s="27"/>
      <c r="C73" s="27"/>
      <c r="D73" s="27"/>
      <c r="E73" s="46"/>
      <c r="F73" s="46"/>
    </row>
    <row r="74" spans="1:6" hidden="1" x14ac:dyDescent="0.25">
      <c r="A74" s="40"/>
      <c r="B74" s="27"/>
      <c r="C74" s="27"/>
      <c r="D74" s="27"/>
      <c r="E74" s="46"/>
      <c r="F74" s="46"/>
    </row>
    <row r="75" spans="1:6" hidden="1" x14ac:dyDescent="0.25"/>
    <row r="76" spans="1:6" hidden="1" x14ac:dyDescent="0.25"/>
    <row r="77" spans="1:6" hidden="1" x14ac:dyDescent="0.25"/>
    <row r="78" spans="1:6" hidden="1" x14ac:dyDescent="0.25"/>
    <row r="79" spans="1:6" ht="12.75" hidden="1" customHeight="1" x14ac:dyDescent="0.25"/>
    <row r="80" spans="1:6" hidden="1" x14ac:dyDescent="0.25"/>
    <row r="81" spans="1:6" hidden="1" x14ac:dyDescent="0.25"/>
    <row r="82" spans="1:6" hidden="1" x14ac:dyDescent="0.25">
      <c r="A82" s="55"/>
      <c r="B82" s="46"/>
      <c r="C82" s="46"/>
      <c r="D82" s="46"/>
      <c r="E82" s="46"/>
      <c r="F82" s="46"/>
    </row>
    <row r="83" spans="1:6" hidden="1" x14ac:dyDescent="0.25">
      <c r="A83" s="55"/>
      <c r="B83" s="46"/>
      <c r="C83" s="46"/>
      <c r="D83" s="46"/>
      <c r="E83" s="46"/>
      <c r="F83" s="46"/>
    </row>
    <row r="84" spans="1:6" hidden="1" x14ac:dyDescent="0.25">
      <c r="A84" s="55"/>
      <c r="B84" s="46"/>
      <c r="C84" s="46"/>
      <c r="D84" s="46"/>
      <c r="E84" s="46"/>
      <c r="F84" s="46"/>
    </row>
    <row r="85" spans="1:6" hidden="1" x14ac:dyDescent="0.25">
      <c r="A85" s="55"/>
      <c r="B85" s="46"/>
      <c r="C85" s="46"/>
      <c r="D85" s="46"/>
      <c r="E85" s="46"/>
      <c r="F85" s="46"/>
    </row>
    <row r="86" spans="1:6" hidden="1" x14ac:dyDescent="0.25">
      <c r="A86" s="55"/>
      <c r="B86" s="46"/>
      <c r="C86" s="46"/>
      <c r="D86" s="46"/>
      <c r="E86" s="46"/>
      <c r="F86" s="46"/>
    </row>
    <row r="87" spans="1:6" hidden="1" x14ac:dyDescent="0.25"/>
    <row r="88" spans="1:6" hidden="1" x14ac:dyDescent="0.25"/>
    <row r="89" spans="1:6" hidden="1" x14ac:dyDescent="0.25"/>
    <row r="90" spans="1:6" hidden="1" x14ac:dyDescent="0.25"/>
    <row r="91" spans="1:6" hidden="1" x14ac:dyDescent="0.25"/>
    <row r="92" spans="1:6" hidden="1" x14ac:dyDescent="0.25"/>
    <row r="93" spans="1:6" hidden="1" x14ac:dyDescent="0.25"/>
    <row r="94" spans="1:6" hidden="1" x14ac:dyDescent="0.25"/>
    <row r="95" spans="1:6" x14ac:dyDescent="0.25"/>
    <row r="96" spans="1:6" x14ac:dyDescent="0.25"/>
    <row r="97" x14ac:dyDescent="0.25"/>
    <row r="98" x14ac:dyDescent="0.25"/>
    <row r="99" x14ac:dyDescent="0.25"/>
    <row r="100" x14ac:dyDescent="0.25"/>
    <row r="101" x14ac:dyDescent="0.25"/>
    <row r="102" x14ac:dyDescent="0.25"/>
  </sheetData>
  <sheetProtection sheet="1" formatCells="0" formatRows="0" insertColumns="0" insertRows="0" deleteRows="0"/>
  <mergeCells count="15">
    <mergeCell ref="B7:E7"/>
    <mergeCell ref="B5:E5"/>
    <mergeCell ref="D61:E61"/>
    <mergeCell ref="A1:E1"/>
    <mergeCell ref="A17:E17"/>
    <mergeCell ref="A38:E38"/>
    <mergeCell ref="B2:E2"/>
    <mergeCell ref="B3:E3"/>
    <mergeCell ref="B4:E4"/>
    <mergeCell ref="A8:E8"/>
    <mergeCell ref="A9:E9"/>
    <mergeCell ref="B6:E6"/>
    <mergeCell ref="D15:E15"/>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9 A34:A35 A12 A14 A40 A6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1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2 A13 A20 A21 A23 A24 A25 A26:A33 A41:A43 A44 A45 A46 A47 A48 A49:A58 A5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B40:B60 B12:B14 B19:B35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C17" sqref="C1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9.26953125" style="16" customWidth="1"/>
    <col min="7" max="10" width="9.1796875" style="16" hidden="1" customWidth="1"/>
    <col min="11" max="13" width="0" style="16" hidden="1" customWidth="1"/>
    <col min="14" max="16384" width="0" style="16" hidden="1"/>
  </cols>
  <sheetData>
    <row r="1" spans="1:6" ht="26.25" customHeight="1" x14ac:dyDescent="0.25">
      <c r="A1" s="172" t="s">
        <v>109</v>
      </c>
      <c r="B1" s="172"/>
      <c r="C1" s="172"/>
      <c r="D1" s="172"/>
      <c r="E1" s="172"/>
      <c r="F1" s="38"/>
    </row>
    <row r="2" spans="1:6" ht="21" customHeight="1" x14ac:dyDescent="0.25">
      <c r="A2" s="4" t="s">
        <v>52</v>
      </c>
      <c r="B2" s="175" t="str">
        <f>'Summary and sign-off'!B2:F2</f>
        <v>Te Aho o Te Kahu, Cancer Control Agency</v>
      </c>
      <c r="C2" s="175"/>
      <c r="D2" s="175"/>
      <c r="E2" s="175"/>
      <c r="F2" s="38"/>
    </row>
    <row r="3" spans="1:6" ht="21" customHeight="1" x14ac:dyDescent="0.25">
      <c r="A3" s="4" t="s">
        <v>110</v>
      </c>
      <c r="B3" s="175" t="str">
        <f>'Summary and sign-off'!B3:F3</f>
        <v>Professor Diana Sarfati</v>
      </c>
      <c r="C3" s="175"/>
      <c r="D3" s="175"/>
      <c r="E3" s="175"/>
      <c r="F3" s="38"/>
    </row>
    <row r="4" spans="1:6" ht="21" customHeight="1" x14ac:dyDescent="0.25">
      <c r="A4" s="4" t="s">
        <v>111</v>
      </c>
      <c r="B4" s="175">
        <f>'Summary and sign-off'!B4:F4</f>
        <v>44013</v>
      </c>
      <c r="C4" s="175"/>
      <c r="D4" s="175"/>
      <c r="E4" s="175"/>
      <c r="F4" s="38"/>
    </row>
    <row r="5" spans="1:6" ht="21" customHeight="1" x14ac:dyDescent="0.25">
      <c r="A5" s="4" t="s">
        <v>112</v>
      </c>
      <c r="B5" s="175">
        <f>'Summary and sign-off'!B5:F5</f>
        <v>44377</v>
      </c>
      <c r="C5" s="175"/>
      <c r="D5" s="175"/>
      <c r="E5" s="175"/>
      <c r="F5" s="38"/>
    </row>
    <row r="6" spans="1:6" ht="21" customHeight="1" x14ac:dyDescent="0.25">
      <c r="A6" s="4" t="s">
        <v>113</v>
      </c>
      <c r="B6" s="170" t="s">
        <v>80</v>
      </c>
      <c r="C6" s="170"/>
      <c r="D6" s="170"/>
      <c r="E6" s="170"/>
      <c r="F6" s="38"/>
    </row>
    <row r="7" spans="1:6" ht="21" customHeight="1" x14ac:dyDescent="0.25">
      <c r="A7" s="4" t="s">
        <v>56</v>
      </c>
      <c r="B7" s="170" t="s">
        <v>83</v>
      </c>
      <c r="C7" s="170"/>
      <c r="D7" s="170"/>
      <c r="E7" s="170"/>
      <c r="F7" s="38"/>
    </row>
    <row r="8" spans="1:6" ht="35.25" customHeight="1" x14ac:dyDescent="0.35">
      <c r="A8" s="185" t="s">
        <v>137</v>
      </c>
      <c r="B8" s="185"/>
      <c r="C8" s="186"/>
      <c r="D8" s="186"/>
      <c r="E8" s="186"/>
      <c r="F8" s="42"/>
    </row>
    <row r="9" spans="1:6" ht="35.25" customHeight="1" x14ac:dyDescent="0.35">
      <c r="A9" s="183" t="s">
        <v>138</v>
      </c>
      <c r="B9" s="184"/>
      <c r="C9" s="184"/>
      <c r="D9" s="184"/>
      <c r="E9" s="184"/>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ht="25.5" x14ac:dyDescent="0.25">
      <c r="A12" s="157">
        <v>44182</v>
      </c>
      <c r="B12" s="158">
        <v>30</v>
      </c>
      <c r="C12" s="161" t="s">
        <v>231</v>
      </c>
      <c r="D12" s="161" t="s">
        <v>216</v>
      </c>
      <c r="E12" s="162" t="s">
        <v>173</v>
      </c>
      <c r="F12" s="2"/>
    </row>
    <row r="13" spans="1:6" s="87" customFormat="1" ht="38" x14ac:dyDescent="0.25">
      <c r="A13" s="157">
        <v>44377</v>
      </c>
      <c r="B13" s="158">
        <v>30</v>
      </c>
      <c r="C13" s="161" t="s">
        <v>233</v>
      </c>
      <c r="D13" s="161" t="s">
        <v>216</v>
      </c>
      <c r="E13" s="162" t="s">
        <v>173</v>
      </c>
      <c r="F13" s="2"/>
    </row>
    <row r="14" spans="1:6" s="87" customFormat="1" ht="11.25" hidden="1" customHeight="1" x14ac:dyDescent="0.25">
      <c r="A14" s="137"/>
      <c r="B14" s="134"/>
      <c r="C14" s="138"/>
      <c r="D14" s="138"/>
      <c r="E14" s="139"/>
      <c r="F14" s="2"/>
    </row>
    <row r="15" spans="1:6" ht="34.5" customHeight="1" x14ac:dyDescent="0.25">
      <c r="A15" s="88" t="s">
        <v>142</v>
      </c>
      <c r="B15" s="97">
        <f>SUM(B11:B14)</f>
        <v>60</v>
      </c>
      <c r="C15" s="106" t="str">
        <f>IF(SUBTOTAL(3,B11:B14)=SUBTOTAL(103,B11:B14),'Summary and sign-off'!$A$48,'Summary and sign-off'!$A$49)</f>
        <v>Check - there are no hidden rows with data</v>
      </c>
      <c r="D15" s="176" t="str">
        <f>IF('Summary and sign-off'!F58='Summary and sign-off'!F54,'Summary and sign-off'!A51,'Summary and sign-off'!A50)</f>
        <v>Check - each entry provides sufficient information</v>
      </c>
      <c r="E15" s="176"/>
      <c r="F15" s="2"/>
    </row>
    <row r="16" spans="1:6" ht="13" x14ac:dyDescent="0.3">
      <c r="A16" s="21"/>
      <c r="B16" s="20"/>
      <c r="C16" s="20"/>
      <c r="D16" s="20"/>
      <c r="E16" s="20"/>
      <c r="F16" s="38"/>
    </row>
    <row r="17" spans="1:6" ht="13" x14ac:dyDescent="0.3">
      <c r="A17" s="21" t="s">
        <v>73</v>
      </c>
      <c r="B17" s="22"/>
      <c r="C17" s="27"/>
      <c r="D17" s="20"/>
      <c r="E17" s="20"/>
      <c r="F17" s="38"/>
    </row>
    <row r="18" spans="1:6" ht="12.75" customHeight="1" x14ac:dyDescent="0.25">
      <c r="A18" s="23" t="s">
        <v>143</v>
      </c>
      <c r="B18" s="23"/>
      <c r="C18" s="23"/>
      <c r="D18" s="23"/>
      <c r="E18" s="23"/>
      <c r="F18" s="38"/>
    </row>
    <row r="19" spans="1:6" x14ac:dyDescent="0.25">
      <c r="A19" s="23" t="s">
        <v>144</v>
      </c>
      <c r="B19" s="31"/>
      <c r="C19" s="43"/>
      <c r="D19" s="44"/>
      <c r="E19" s="44"/>
      <c r="F19" s="38"/>
    </row>
    <row r="20" spans="1:6" ht="13" x14ac:dyDescent="0.3">
      <c r="A20" s="23" t="s">
        <v>79</v>
      </c>
      <c r="B20" s="25"/>
      <c r="C20" s="26"/>
      <c r="D20" s="26"/>
      <c r="E20" s="26"/>
      <c r="F20" s="27"/>
    </row>
    <row r="21" spans="1:6" x14ac:dyDescent="0.25">
      <c r="A21" s="31" t="s">
        <v>145</v>
      </c>
      <c r="B21" s="31"/>
      <c r="C21" s="43"/>
      <c r="D21" s="43"/>
      <c r="E21" s="43"/>
      <c r="F21" s="38"/>
    </row>
    <row r="22" spans="1:6" ht="12.75" customHeight="1" x14ac:dyDescent="0.25">
      <c r="A22" s="31" t="s">
        <v>146</v>
      </c>
      <c r="B22" s="31"/>
      <c r="C22" s="45"/>
      <c r="D22" s="45"/>
      <c r="E22" s="33"/>
      <c r="F22" s="38"/>
    </row>
    <row r="23" spans="1:6" x14ac:dyDescent="0.25">
      <c r="A23" s="20"/>
      <c r="B23" s="20"/>
      <c r="C23" s="20"/>
      <c r="D23" s="20"/>
      <c r="E23" s="20"/>
      <c r="F23" s="38"/>
    </row>
    <row r="24" spans="1:6" hidden="1" x14ac:dyDescent="0.25"/>
    <row r="25" spans="1:6" hidden="1" x14ac:dyDescent="0.25"/>
    <row r="26" spans="1:6" hidden="1" x14ac:dyDescent="0.25"/>
    <row r="27" spans="1:6" hidden="1" x14ac:dyDescent="0.25"/>
    <row r="28" spans="1:6" hidden="1" x14ac:dyDescent="0.25"/>
    <row r="29" spans="1:6" hidden="1" x14ac:dyDescent="0.25"/>
    <row r="30" spans="1:6" hidden="1" x14ac:dyDescent="0.25"/>
    <row r="31" spans="1:6" hidden="1" x14ac:dyDescent="0.25"/>
    <row r="32" spans="1: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x14ac:dyDescent="0.25"/>
    <row r="44" x14ac:dyDescent="0.25"/>
    <row r="45" x14ac:dyDescent="0.25"/>
    <row r="46" x14ac:dyDescent="0.25"/>
    <row r="47" x14ac:dyDescent="0.25"/>
    <row r="48" x14ac:dyDescent="0.25"/>
    <row r="49" x14ac:dyDescent="0.25"/>
    <row r="50" x14ac:dyDescent="0.25"/>
    <row r="51" x14ac:dyDescent="0.25"/>
    <row r="52" x14ac:dyDescent="0.25"/>
  </sheetData>
  <sheetProtection sheet="1" formatCells="0" insertRows="0" deleteRows="0"/>
  <mergeCells count="10">
    <mergeCell ref="D15:E1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topLeftCell="A4" zoomScaleNormal="100" workbookViewId="0">
      <selection activeCell="C19" sqref="C19"/>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6.81640625" style="16" customWidth="1"/>
    <col min="7" max="10" width="9.1796875" style="16" hidden="1" customWidth="1"/>
    <col min="11" max="13" width="0" style="16" hidden="1" customWidth="1"/>
    <col min="14" max="16384" width="9.1796875" style="16" hidden="1"/>
  </cols>
  <sheetData>
    <row r="1" spans="1:6" ht="26.25" customHeight="1" x14ac:dyDescent="0.25">
      <c r="A1" s="172" t="s">
        <v>109</v>
      </c>
      <c r="B1" s="172"/>
      <c r="C1" s="172"/>
      <c r="D1" s="172"/>
      <c r="E1" s="172"/>
      <c r="F1" s="24"/>
    </row>
    <row r="2" spans="1:6" ht="21" customHeight="1" x14ac:dyDescent="0.25">
      <c r="A2" s="4" t="s">
        <v>52</v>
      </c>
      <c r="B2" s="175" t="str">
        <f>'Summary and sign-off'!B2:F2</f>
        <v>Te Aho o Te Kahu, Cancer Control Agency</v>
      </c>
      <c r="C2" s="175"/>
      <c r="D2" s="175"/>
      <c r="E2" s="175"/>
      <c r="F2" s="24"/>
    </row>
    <row r="3" spans="1:6" ht="21" customHeight="1" x14ac:dyDescent="0.25">
      <c r="A3" s="4" t="s">
        <v>110</v>
      </c>
      <c r="B3" s="175" t="str">
        <f>'Summary and sign-off'!B3:F3</f>
        <v>Professor Diana Sarfati</v>
      </c>
      <c r="C3" s="175"/>
      <c r="D3" s="175"/>
      <c r="E3" s="175"/>
      <c r="F3" s="24"/>
    </row>
    <row r="4" spans="1:6" ht="21" customHeight="1" x14ac:dyDescent="0.25">
      <c r="A4" s="4" t="s">
        <v>111</v>
      </c>
      <c r="B4" s="175">
        <f>'Summary and sign-off'!B4:F4</f>
        <v>44013</v>
      </c>
      <c r="C4" s="175"/>
      <c r="D4" s="175"/>
      <c r="E4" s="175"/>
      <c r="F4" s="24"/>
    </row>
    <row r="5" spans="1:6" ht="21" customHeight="1" x14ac:dyDescent="0.25">
      <c r="A5" s="4" t="s">
        <v>112</v>
      </c>
      <c r="B5" s="175">
        <f>'Summary and sign-off'!B5:F5</f>
        <v>44377</v>
      </c>
      <c r="C5" s="175"/>
      <c r="D5" s="175"/>
      <c r="E5" s="175"/>
      <c r="F5" s="24"/>
    </row>
    <row r="6" spans="1:6" ht="21" customHeight="1" x14ac:dyDescent="0.25">
      <c r="A6" s="4" t="s">
        <v>113</v>
      </c>
      <c r="B6" s="170" t="s">
        <v>80</v>
      </c>
      <c r="C6" s="170"/>
      <c r="D6" s="170"/>
      <c r="E6" s="170"/>
      <c r="F6" s="34"/>
    </row>
    <row r="7" spans="1:6" ht="21" customHeight="1" x14ac:dyDescent="0.25">
      <c r="A7" s="4" t="s">
        <v>56</v>
      </c>
      <c r="B7" s="170" t="s">
        <v>83</v>
      </c>
      <c r="C7" s="170"/>
      <c r="D7" s="170"/>
      <c r="E7" s="170"/>
      <c r="F7" s="34"/>
    </row>
    <row r="8" spans="1:6" ht="35.25" customHeight="1" x14ac:dyDescent="0.25">
      <c r="A8" s="179" t="s">
        <v>147</v>
      </c>
      <c r="B8" s="179"/>
      <c r="C8" s="186"/>
      <c r="D8" s="186"/>
      <c r="E8" s="186"/>
      <c r="F8" s="24"/>
    </row>
    <row r="9" spans="1:6" ht="35.25" customHeight="1" x14ac:dyDescent="0.25">
      <c r="A9" s="187" t="s">
        <v>148</v>
      </c>
      <c r="B9" s="188"/>
      <c r="C9" s="188"/>
      <c r="D9" s="188"/>
      <c r="E9" s="188"/>
      <c r="F9" s="24"/>
    </row>
    <row r="10" spans="1:6" ht="27" customHeight="1" x14ac:dyDescent="0.25">
      <c r="A10" s="35" t="s">
        <v>117</v>
      </c>
      <c r="B10" s="35" t="s">
        <v>62</v>
      </c>
      <c r="C10" s="35" t="s">
        <v>149</v>
      </c>
      <c r="D10" s="35" t="s">
        <v>150</v>
      </c>
      <c r="E10" s="35" t="s">
        <v>121</v>
      </c>
      <c r="F10" s="36"/>
    </row>
    <row r="11" spans="1:6" s="87" customFormat="1" hidden="1" x14ac:dyDescent="0.25">
      <c r="A11" s="137"/>
      <c r="B11" s="134"/>
      <c r="C11" s="138"/>
      <c r="D11" s="138"/>
      <c r="E11" s="139"/>
      <c r="F11" s="3"/>
    </row>
    <row r="12" spans="1:6" s="87" customFormat="1" x14ac:dyDescent="0.25">
      <c r="A12" s="157">
        <v>44226</v>
      </c>
      <c r="B12" s="158">
        <v>894.04</v>
      </c>
      <c r="C12" s="161" t="s">
        <v>228</v>
      </c>
      <c r="D12" s="161" t="s">
        <v>172</v>
      </c>
      <c r="E12" s="162" t="s">
        <v>173</v>
      </c>
      <c r="F12" s="3"/>
    </row>
    <row r="13" spans="1:6" s="87" customFormat="1" x14ac:dyDescent="0.25">
      <c r="A13" s="157">
        <v>44063</v>
      </c>
      <c r="B13" s="158">
        <v>500</v>
      </c>
      <c r="C13" s="161" t="s">
        <v>227</v>
      </c>
      <c r="D13" s="161" t="s">
        <v>229</v>
      </c>
      <c r="E13" s="162" t="s">
        <v>173</v>
      </c>
      <c r="F13" s="3"/>
    </row>
    <row r="14" spans="1:6" s="87" customFormat="1" hidden="1" x14ac:dyDescent="0.25">
      <c r="A14" s="137"/>
      <c r="B14" s="134"/>
      <c r="C14" s="138"/>
      <c r="D14" s="138"/>
      <c r="E14" s="139"/>
      <c r="F14" s="3"/>
    </row>
    <row r="15" spans="1:6" ht="34.5" customHeight="1" x14ac:dyDescent="0.25">
      <c r="A15" s="88" t="s">
        <v>151</v>
      </c>
      <c r="B15" s="97">
        <f>SUM(B11:B14)</f>
        <v>1394.04</v>
      </c>
      <c r="C15" s="106" t="str">
        <f>IF(SUBTOTAL(3,B11:B14)=SUBTOTAL(103,B11:B14),'Summary and sign-off'!$A$48,'Summary and sign-off'!$A$49)</f>
        <v>Check - there are no hidden rows with data</v>
      </c>
      <c r="D15" s="176" t="str">
        <f>IF('Summary and sign-off'!F59='Summary and sign-off'!F54,'Summary and sign-off'!A51,'Summary and sign-off'!A50)</f>
        <v>Check - each entry provides sufficient information</v>
      </c>
      <c r="E15" s="176"/>
      <c r="F15" s="37"/>
    </row>
    <row r="16" spans="1:6" ht="14.15" customHeight="1" x14ac:dyDescent="0.25">
      <c r="A16" s="38"/>
      <c r="B16" s="27"/>
      <c r="C16" s="20"/>
      <c r="D16" s="20"/>
      <c r="E16" s="20"/>
      <c r="F16" s="24"/>
    </row>
    <row r="17" spans="1:6" ht="13" x14ac:dyDescent="0.3">
      <c r="A17" s="21" t="s">
        <v>152</v>
      </c>
      <c r="B17" s="20"/>
      <c r="C17" s="20"/>
      <c r="D17" s="20"/>
      <c r="E17" s="20"/>
      <c r="F17" s="24"/>
    </row>
    <row r="18" spans="1:6" ht="12.65" customHeight="1" x14ac:dyDescent="0.25">
      <c r="A18" s="23" t="s">
        <v>131</v>
      </c>
      <c r="B18" s="20"/>
      <c r="C18" s="20"/>
      <c r="D18" s="20"/>
      <c r="E18" s="20"/>
      <c r="F18" s="24"/>
    </row>
    <row r="19" spans="1:6" ht="13" x14ac:dyDescent="0.3">
      <c r="A19" s="23" t="s">
        <v>79</v>
      </c>
      <c r="B19" s="25"/>
      <c r="C19" s="26"/>
      <c r="D19" s="26"/>
      <c r="E19" s="26"/>
      <c r="F19" s="27"/>
    </row>
    <row r="20" spans="1:6" x14ac:dyDescent="0.25">
      <c r="A20" s="31" t="s">
        <v>145</v>
      </c>
      <c r="B20" s="32"/>
      <c r="C20" s="27"/>
      <c r="D20" s="27"/>
      <c r="E20" s="27"/>
      <c r="F20" s="27"/>
    </row>
    <row r="21" spans="1:6" ht="12.75" customHeight="1" x14ac:dyDescent="0.25">
      <c r="A21" s="31" t="s">
        <v>146</v>
      </c>
      <c r="B21" s="39"/>
      <c r="C21" s="33"/>
      <c r="D21" s="33"/>
      <c r="E21" s="33"/>
      <c r="F21" s="33"/>
    </row>
    <row r="22" spans="1:6" x14ac:dyDescent="0.25">
      <c r="A22" s="38"/>
      <c r="B22" s="40"/>
      <c r="C22" s="20"/>
      <c r="D22" s="20"/>
      <c r="E22" s="20"/>
      <c r="F22" s="38"/>
    </row>
    <row r="23" spans="1:6" hidden="1" x14ac:dyDescent="0.25">
      <c r="A23" s="20"/>
      <c r="B23" s="20"/>
      <c r="C23" s="20"/>
      <c r="D23" s="20"/>
      <c r="E23" s="38"/>
    </row>
    <row r="24" spans="1:6" ht="12.75" hidden="1" customHeight="1" x14ac:dyDescent="0.25"/>
    <row r="25" spans="1:6" hidden="1" x14ac:dyDescent="0.25">
      <c r="A25" s="41"/>
      <c r="B25" s="41"/>
      <c r="C25" s="41"/>
      <c r="D25" s="41"/>
      <c r="E25" s="41"/>
      <c r="F25" s="24"/>
    </row>
    <row r="26" spans="1:6" hidden="1" x14ac:dyDescent="0.25">
      <c r="A26" s="41"/>
      <c r="B26" s="41"/>
      <c r="C26" s="41"/>
      <c r="D26" s="41"/>
      <c r="E26" s="41"/>
      <c r="F26" s="24"/>
    </row>
    <row r="27" spans="1:6" hidden="1" x14ac:dyDescent="0.25">
      <c r="A27" s="41"/>
      <c r="B27" s="41"/>
      <c r="C27" s="41"/>
      <c r="D27" s="41"/>
      <c r="E27" s="41"/>
      <c r="F27" s="24"/>
    </row>
    <row r="28" spans="1:6" hidden="1" x14ac:dyDescent="0.25">
      <c r="A28" s="41"/>
      <c r="B28" s="41"/>
      <c r="C28" s="41"/>
      <c r="D28" s="41"/>
      <c r="E28" s="41"/>
      <c r="F28" s="24"/>
    </row>
    <row r="29" spans="1:6" hidden="1" x14ac:dyDescent="0.25">
      <c r="A29" s="41"/>
      <c r="B29" s="41"/>
      <c r="C29" s="41"/>
      <c r="D29" s="41"/>
      <c r="E29" s="41"/>
      <c r="F29" s="24"/>
    </row>
    <row r="30" spans="1:6" hidden="1" x14ac:dyDescent="0.25"/>
    <row r="31" spans="1:6" hidden="1" x14ac:dyDescent="0.25"/>
    <row r="32" spans="1: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x14ac:dyDescent="0.25"/>
    <row r="42" x14ac:dyDescent="0.25"/>
    <row r="43" x14ac:dyDescent="0.25"/>
    <row r="44" x14ac:dyDescent="0.25"/>
    <row r="45" x14ac:dyDescent="0.25"/>
    <row r="46" x14ac:dyDescent="0.25"/>
    <row r="47" x14ac:dyDescent="0.25"/>
    <row r="48" x14ac:dyDescent="0.25"/>
    <row r="49" x14ac:dyDescent="0.25"/>
    <row r="50" x14ac:dyDescent="0.25"/>
  </sheetData>
  <sheetProtection sheet="1" formatCells="0" insertRows="0" deleteRows="0"/>
  <mergeCells count="10">
    <mergeCell ref="D15:E1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82"/>
  <sheetViews>
    <sheetView zoomScale="80" zoomScaleNormal="80" workbookViewId="0">
      <selection activeCell="E20" sqref="E20"/>
    </sheetView>
  </sheetViews>
  <sheetFormatPr defaultColWidth="0" defaultRowHeight="12.5" zeroHeight="1" x14ac:dyDescent="0.25"/>
  <cols>
    <col min="1" max="1" width="35.7265625" style="16" customWidth="1"/>
    <col min="2" max="2" width="46.81640625" style="16" customWidth="1"/>
    <col min="3" max="3" width="22.1796875" style="16" customWidth="1"/>
    <col min="4" max="4" width="25.453125" style="16" customWidth="1"/>
    <col min="5" max="6" width="35.7265625" style="16" customWidth="1"/>
    <col min="7" max="7" width="38" style="16" customWidth="1"/>
    <col min="8" max="10" width="9.1796875" style="16" hidden="1" customWidth="1"/>
    <col min="11" max="15" width="0" style="16" hidden="1" customWidth="1"/>
    <col min="16" max="16384" width="0" style="16" hidden="1"/>
  </cols>
  <sheetData>
    <row r="1" spans="1:7" ht="26.25" customHeight="1" x14ac:dyDescent="0.25">
      <c r="A1" s="172" t="s">
        <v>153</v>
      </c>
      <c r="B1" s="172"/>
      <c r="C1" s="172"/>
      <c r="D1" s="172"/>
      <c r="E1" s="172"/>
      <c r="F1" s="172"/>
    </row>
    <row r="2" spans="1:7" ht="21" customHeight="1" x14ac:dyDescent="0.25">
      <c r="A2" s="4" t="s">
        <v>52</v>
      </c>
      <c r="B2" s="175" t="str">
        <f>'Summary and sign-off'!B2:F2</f>
        <v>Te Aho o Te Kahu, Cancer Control Agency</v>
      </c>
      <c r="C2" s="175"/>
      <c r="D2" s="175"/>
      <c r="E2" s="175"/>
      <c r="F2" s="175"/>
    </row>
    <row r="3" spans="1:7" ht="21" customHeight="1" x14ac:dyDescent="0.25">
      <c r="A3" s="4" t="s">
        <v>110</v>
      </c>
      <c r="B3" s="175" t="str">
        <f>'Summary and sign-off'!B3:F3</f>
        <v>Professor Diana Sarfati</v>
      </c>
      <c r="C3" s="175"/>
      <c r="D3" s="175"/>
      <c r="E3" s="175"/>
      <c r="F3" s="175"/>
    </row>
    <row r="4" spans="1:7" ht="21" customHeight="1" x14ac:dyDescent="0.25">
      <c r="A4" s="4" t="s">
        <v>111</v>
      </c>
      <c r="B4" s="175">
        <f>'Summary and sign-off'!B4:F4</f>
        <v>44013</v>
      </c>
      <c r="C4" s="175"/>
      <c r="D4" s="175"/>
      <c r="E4" s="175"/>
      <c r="F4" s="175"/>
    </row>
    <row r="5" spans="1:7" ht="21" customHeight="1" x14ac:dyDescent="0.25">
      <c r="A5" s="4" t="s">
        <v>112</v>
      </c>
      <c r="B5" s="175">
        <f>'Summary and sign-off'!B5:F5</f>
        <v>44377</v>
      </c>
      <c r="C5" s="175"/>
      <c r="D5" s="175"/>
      <c r="E5" s="175"/>
      <c r="F5" s="175"/>
    </row>
    <row r="6" spans="1:7" ht="21" customHeight="1" x14ac:dyDescent="0.25">
      <c r="A6" s="4" t="s">
        <v>154</v>
      </c>
      <c r="B6" s="170" t="s">
        <v>80</v>
      </c>
      <c r="C6" s="170"/>
      <c r="D6" s="170"/>
      <c r="E6" s="170"/>
      <c r="F6" s="170"/>
    </row>
    <row r="7" spans="1:7" ht="21" customHeight="1" x14ac:dyDescent="0.25">
      <c r="A7" s="4" t="s">
        <v>56</v>
      </c>
      <c r="B7" s="170" t="s">
        <v>83</v>
      </c>
      <c r="C7" s="170"/>
      <c r="D7" s="170"/>
      <c r="E7" s="170"/>
      <c r="F7" s="170"/>
    </row>
    <row r="8" spans="1:7" ht="36" customHeight="1" x14ac:dyDescent="0.25">
      <c r="A8" s="179" t="s">
        <v>155</v>
      </c>
      <c r="B8" s="179"/>
      <c r="C8" s="179"/>
      <c r="D8" s="179"/>
      <c r="E8" s="179"/>
      <c r="F8" s="179"/>
    </row>
    <row r="9" spans="1:7" ht="36" customHeight="1" x14ac:dyDescent="0.25">
      <c r="A9" s="187" t="s">
        <v>156</v>
      </c>
      <c r="B9" s="188"/>
      <c r="C9" s="188"/>
      <c r="D9" s="188"/>
      <c r="E9" s="188"/>
      <c r="F9" s="188"/>
    </row>
    <row r="10" spans="1:7" ht="39" customHeight="1" x14ac:dyDescent="0.25">
      <c r="A10" s="35" t="s">
        <v>117</v>
      </c>
      <c r="B10" s="151" t="s">
        <v>157</v>
      </c>
      <c r="C10" s="151" t="s">
        <v>158</v>
      </c>
      <c r="D10" s="151" t="s">
        <v>159</v>
      </c>
      <c r="E10" s="151" t="s">
        <v>160</v>
      </c>
      <c r="F10" s="151" t="s">
        <v>161</v>
      </c>
    </row>
    <row r="11" spans="1:7" s="87" customFormat="1" hidden="1" x14ac:dyDescent="0.25">
      <c r="A11" s="133"/>
      <c r="B11" s="138"/>
      <c r="C11" s="140"/>
      <c r="D11" s="138"/>
      <c r="E11" s="141"/>
      <c r="F11" s="139"/>
    </row>
    <row r="12" spans="1:7" s="87" customFormat="1" ht="25" x14ac:dyDescent="0.25">
      <c r="A12" s="157">
        <v>44043</v>
      </c>
      <c r="B12" s="163" t="s">
        <v>224</v>
      </c>
      <c r="C12" s="164" t="s">
        <v>96</v>
      </c>
      <c r="D12" s="163" t="s">
        <v>225</v>
      </c>
      <c r="E12" s="165">
        <v>53.91</v>
      </c>
      <c r="F12" s="166" t="s">
        <v>226</v>
      </c>
    </row>
    <row r="13" spans="1:7" s="87" customFormat="1" ht="37.5" x14ac:dyDescent="0.25">
      <c r="A13" s="157">
        <v>44120</v>
      </c>
      <c r="B13" s="163" t="s">
        <v>215</v>
      </c>
      <c r="C13" s="164" t="s">
        <v>96</v>
      </c>
      <c r="D13" s="163" t="s">
        <v>214</v>
      </c>
      <c r="E13" s="165">
        <v>50</v>
      </c>
      <c r="F13" s="166" t="s">
        <v>232</v>
      </c>
    </row>
    <row r="14" spans="1:7" s="87" customFormat="1" hidden="1" x14ac:dyDescent="0.25">
      <c r="A14" s="133"/>
      <c r="B14" s="138"/>
      <c r="C14" s="140"/>
      <c r="D14" s="138"/>
      <c r="E14" s="141"/>
      <c r="F14" s="139"/>
    </row>
    <row r="15" spans="1:7" ht="34.5" customHeight="1" x14ac:dyDescent="0.25">
      <c r="A15" s="152" t="s">
        <v>162</v>
      </c>
      <c r="B15" s="153" t="s">
        <v>163</v>
      </c>
      <c r="C15" s="154">
        <f>C16+C17</f>
        <v>2</v>
      </c>
      <c r="D15" s="155" t="str">
        <f>IF(SUBTOTAL(3,C11:C14)=SUBTOTAL(103,C11:C14),'Summary and sign-off'!$A$48,'Summary and sign-off'!$A$49)</f>
        <v>Check - there are no hidden rows with data</v>
      </c>
      <c r="E15" s="176" t="str">
        <f>IF('Summary and sign-off'!F60='Summary and sign-off'!F54,'Summary and sign-off'!A52,'Summary and sign-off'!A50)</f>
        <v>Check - each entry provides sufficient information</v>
      </c>
      <c r="F15" s="176"/>
      <c r="G15" s="87"/>
    </row>
    <row r="16" spans="1:7" ht="25.5" customHeight="1" x14ac:dyDescent="0.35">
      <c r="A16" s="89"/>
      <c r="B16" s="90" t="s">
        <v>96</v>
      </c>
      <c r="C16" s="91">
        <f>COUNTIF(C11:C14,'Summary and sign-off'!A45)</f>
        <v>2</v>
      </c>
      <c r="D16" s="17"/>
      <c r="E16" s="18"/>
      <c r="F16" s="19"/>
    </row>
    <row r="17" spans="1:6" ht="25.5" customHeight="1" x14ac:dyDescent="0.35">
      <c r="A17" s="89"/>
      <c r="B17" s="90" t="s">
        <v>97</v>
      </c>
      <c r="C17" s="91">
        <f>COUNTIF(C11:C14,'Summary and sign-off'!A46)</f>
        <v>0</v>
      </c>
      <c r="D17" s="17"/>
      <c r="E17" s="18"/>
      <c r="F17" s="19"/>
    </row>
    <row r="18" spans="1:6" ht="13" x14ac:dyDescent="0.3">
      <c r="A18" s="20"/>
      <c r="B18" s="21"/>
      <c r="C18" s="20"/>
      <c r="D18" s="22"/>
      <c r="E18" s="22"/>
      <c r="F18" s="20"/>
    </row>
    <row r="19" spans="1:6" ht="13" x14ac:dyDescent="0.3">
      <c r="A19" s="21" t="s">
        <v>152</v>
      </c>
      <c r="B19" s="21"/>
      <c r="C19" s="21"/>
      <c r="D19" s="21"/>
      <c r="E19" s="21"/>
      <c r="F19" s="21"/>
    </row>
    <row r="20" spans="1:6" ht="12.65" customHeight="1" x14ac:dyDescent="0.25">
      <c r="A20" s="23" t="s">
        <v>131</v>
      </c>
      <c r="B20" s="20"/>
      <c r="C20" s="20"/>
      <c r="D20" s="20"/>
      <c r="E20" s="20"/>
      <c r="F20" s="24"/>
    </row>
    <row r="21" spans="1:6" ht="13" x14ac:dyDescent="0.3">
      <c r="A21" s="23" t="s">
        <v>79</v>
      </c>
      <c r="B21" s="25"/>
      <c r="C21" s="26"/>
      <c r="D21" s="26"/>
      <c r="E21" s="26"/>
      <c r="F21" s="27"/>
    </row>
    <row r="22" spans="1:6" ht="13" x14ac:dyDescent="0.3">
      <c r="A22" s="23" t="s">
        <v>164</v>
      </c>
      <c r="B22" s="28"/>
      <c r="C22" s="28"/>
      <c r="D22" s="28"/>
      <c r="E22" s="28"/>
      <c r="F22" s="28"/>
    </row>
    <row r="23" spans="1:6" ht="12.75" customHeight="1" x14ac:dyDescent="0.25">
      <c r="A23" s="23" t="s">
        <v>165</v>
      </c>
      <c r="B23" s="20"/>
      <c r="C23" s="20"/>
      <c r="D23" s="20"/>
      <c r="E23" s="20"/>
      <c r="F23" s="20"/>
    </row>
    <row r="24" spans="1:6" ht="13" customHeight="1" x14ac:dyDescent="0.25">
      <c r="A24" s="29" t="s">
        <v>166</v>
      </c>
      <c r="B24" s="30"/>
      <c r="C24" s="30"/>
      <c r="D24" s="30"/>
      <c r="E24" s="30"/>
      <c r="F24" s="30"/>
    </row>
    <row r="25" spans="1:6" x14ac:dyDescent="0.25">
      <c r="A25" s="31" t="s">
        <v>167</v>
      </c>
      <c r="B25" s="32"/>
      <c r="C25" s="27"/>
      <c r="D25" s="27"/>
      <c r="E25" s="27"/>
      <c r="F25" s="27"/>
    </row>
    <row r="26" spans="1:6" ht="12.75" customHeight="1" x14ac:dyDescent="0.25">
      <c r="A26" s="31" t="s">
        <v>146</v>
      </c>
      <c r="B26" s="23"/>
      <c r="C26" s="33"/>
      <c r="D26" s="33"/>
      <c r="E26" s="33"/>
      <c r="F26" s="33"/>
    </row>
    <row r="27" spans="1:6" ht="12.75" customHeight="1" x14ac:dyDescent="0.25">
      <c r="A27" s="23"/>
      <c r="B27" s="23"/>
      <c r="C27" s="33"/>
      <c r="D27" s="33"/>
      <c r="E27" s="33"/>
      <c r="F27" s="33"/>
    </row>
    <row r="28" spans="1:6" ht="12.75" hidden="1" customHeight="1" x14ac:dyDescent="0.25">
      <c r="A28" s="23"/>
      <c r="B28" s="23"/>
      <c r="C28" s="33"/>
      <c r="D28" s="33"/>
      <c r="E28" s="33"/>
      <c r="F28" s="33"/>
    </row>
    <row r="29" spans="1:6" hidden="1" x14ac:dyDescent="0.25"/>
    <row r="30" spans="1:6" hidden="1" x14ac:dyDescent="0.25"/>
    <row r="31" spans="1:6" ht="13" hidden="1" x14ac:dyDescent="0.3">
      <c r="A31" s="21"/>
      <c r="B31" s="21"/>
      <c r="C31" s="21"/>
      <c r="D31" s="21"/>
      <c r="E31" s="21"/>
      <c r="F31" s="21"/>
    </row>
    <row r="32" spans="1:6" ht="13" hidden="1" x14ac:dyDescent="0.3">
      <c r="A32" s="21"/>
      <c r="B32" s="21"/>
      <c r="C32" s="21"/>
      <c r="D32" s="21"/>
      <c r="E32" s="21"/>
      <c r="F32" s="21"/>
    </row>
    <row r="33" spans="1:6" ht="13" hidden="1" x14ac:dyDescent="0.3">
      <c r="A33" s="21"/>
      <c r="B33" s="21"/>
      <c r="C33" s="21"/>
      <c r="D33" s="21"/>
      <c r="E33" s="21"/>
      <c r="F33" s="21"/>
    </row>
    <row r="34" spans="1:6" ht="13" hidden="1" x14ac:dyDescent="0.3">
      <c r="A34" s="21"/>
      <c r="B34" s="21"/>
      <c r="C34" s="21"/>
      <c r="D34" s="21"/>
      <c r="E34" s="21"/>
      <c r="F34" s="21"/>
    </row>
    <row r="35" spans="1:6" ht="13" hidden="1" x14ac:dyDescent="0.3">
      <c r="A35" s="21"/>
      <c r="B35" s="21"/>
      <c r="C35" s="21"/>
      <c r="D35" s="21"/>
      <c r="E35" s="21"/>
      <c r="F35" s="21"/>
    </row>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sheetData>
  <sheetProtection sheet="1" formatCells="0" insertRows="0" deleteRows="0"/>
  <dataConsolidate/>
  <mergeCells count="10">
    <mergeCell ref="E15:F15"/>
    <mergeCell ref="A8:F8"/>
    <mergeCell ref="A1:F1"/>
    <mergeCell ref="A9:F9"/>
    <mergeCell ref="B2:F2"/>
    <mergeCell ref="B3:F3"/>
    <mergeCell ref="B4:F4"/>
    <mergeCell ref="B7:F7"/>
    <mergeCell ref="B5:F5"/>
    <mergeCell ref="B6:F6"/>
  </mergeCells>
  <dataValidations xWindow="1668" yWindow="68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xWindow="1668" yWindow="686"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C11:C14</xm:sqref>
        </x14:dataValidation>
        <x14:dataValidation type="list" errorStyle="information" operator="greaterThan" allowBlank="1" showInputMessage="1" prompt="Provide specific $ value if possible" xr:uid="{00000000-0002-0000-0500-000003000000}">
          <x14:formula1>
            <xm:f>'Summary and sign-off'!$A$39:$A$44</xm:f>
          </x14:formula1>
          <xm:sqref>E11:E14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99" ma:contentTypeDescription="" ma:contentTypeScope="" ma:versionID="699770b491cfce24a26714b4b57606e3">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B7A5734-7334-412D-8E40-E932ACB4F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Jordan Jansen</cp:lastModifiedBy>
  <cp:revision/>
  <dcterms:created xsi:type="dcterms:W3CDTF">2010-10-17T20:59:02Z</dcterms:created>
  <dcterms:modified xsi:type="dcterms:W3CDTF">2021-07-30T01:43:36Z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